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10.01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'10.01.2024'!$A$3</definedName>
    <definedName name="Физ_Норма">Dop!$B$4</definedName>
  </definedNames>
  <calcPr calcId="152511"/>
</workbook>
</file>

<file path=xl/calcChain.xml><?xml version="1.0" encoding="utf-8"?>
<calcChain xmlns="http://schemas.openxmlformats.org/spreadsheetml/2006/main">
  <c r="C12" i="1" l="1"/>
  <c r="C13" i="1"/>
  <c r="C14" i="1"/>
  <c r="C15" i="1"/>
  <c r="CD16" i="1"/>
  <c r="C18" i="1"/>
  <c r="CD19" i="1"/>
  <c r="C21" i="1"/>
  <c r="C22" i="1"/>
  <c r="C23" i="1"/>
  <c r="C24" i="1"/>
  <c r="C25" i="1"/>
  <c r="C26" i="1"/>
  <c r="C27" i="1"/>
  <c r="CD28" i="1"/>
  <c r="C30" i="1"/>
  <c r="C31" i="1"/>
  <c r="CD32" i="1"/>
  <c r="C41" i="1"/>
  <c r="C42" i="1"/>
  <c r="A6" i="1"/>
  <c r="A12" i="1"/>
  <c r="A13" i="1"/>
  <c r="A14" i="1"/>
  <c r="A15" i="1"/>
  <c r="A22" i="1"/>
  <c r="A23" i="1"/>
  <c r="A24" i="1"/>
  <c r="A25" i="1"/>
  <c r="A26" i="1"/>
  <c r="A41" i="1"/>
  <c r="CE298" i="1" l="1"/>
  <c r="CQ298" i="1"/>
  <c r="CP298" i="1"/>
  <c r="CO298" i="1"/>
  <c r="CN298" i="1"/>
  <c r="CM298" i="1"/>
  <c r="CL298" i="1"/>
  <c r="CK298" i="1"/>
  <c r="CJ298" i="1"/>
  <c r="CI298" i="1"/>
  <c r="CH298" i="1"/>
  <c r="CG298" i="1"/>
  <c r="CB298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D294" i="1"/>
  <c r="CD290" i="1"/>
  <c r="CD282" i="1"/>
  <c r="CD279" i="1"/>
  <c r="AA297" i="1"/>
  <c r="AF297" i="1"/>
  <c r="V297" i="1"/>
  <c r="CO297" i="1"/>
  <c r="CL297" i="1"/>
  <c r="CI297" i="1"/>
  <c r="AI297" i="1"/>
  <c r="AE297" i="1"/>
  <c r="AD297" i="1"/>
  <c r="AC297" i="1"/>
  <c r="AB297" i="1"/>
  <c r="Z297" i="1"/>
  <c r="Y297" i="1"/>
  <c r="X297" i="1"/>
  <c r="W297" i="1"/>
  <c r="A293" i="1"/>
  <c r="C293" i="1"/>
  <c r="C292" i="1"/>
  <c r="C289" i="1"/>
  <c r="A288" i="1"/>
  <c r="C288" i="1"/>
  <c r="C287" i="1"/>
  <c r="A286" i="1"/>
  <c r="C286" i="1"/>
  <c r="C285" i="1"/>
  <c r="A284" i="1"/>
  <c r="C284" i="1"/>
  <c r="C281" i="1"/>
  <c r="C278" i="1"/>
  <c r="C277" i="1"/>
  <c r="C276" i="1"/>
  <c r="A275" i="1"/>
  <c r="C275" i="1"/>
  <c r="CD266" i="1"/>
  <c r="CD262" i="1"/>
  <c r="CD252" i="1"/>
  <c r="CD249" i="1"/>
  <c r="AA269" i="1"/>
  <c r="AF269" i="1"/>
  <c r="V269" i="1"/>
  <c r="CO269" i="1"/>
  <c r="CL269" i="1"/>
  <c r="CI269" i="1"/>
  <c r="AI269" i="1"/>
  <c r="AE269" i="1"/>
  <c r="AD269" i="1"/>
  <c r="AC269" i="1"/>
  <c r="AB269" i="1"/>
  <c r="Z269" i="1"/>
  <c r="Y269" i="1"/>
  <c r="X269" i="1"/>
  <c r="W269" i="1"/>
  <c r="A265" i="1"/>
  <c r="C265" i="1"/>
  <c r="C264" i="1"/>
  <c r="C261" i="1"/>
  <c r="A260" i="1"/>
  <c r="C260" i="1"/>
  <c r="A259" i="1"/>
  <c r="C259" i="1"/>
  <c r="A258" i="1"/>
  <c r="C258" i="1"/>
  <c r="A257" i="1"/>
  <c r="C257" i="1"/>
  <c r="A256" i="1"/>
  <c r="C256" i="1"/>
  <c r="A255" i="1"/>
  <c r="C255" i="1"/>
  <c r="C254" i="1"/>
  <c r="C251" i="1"/>
  <c r="A248" i="1"/>
  <c r="C248" i="1"/>
  <c r="C247" i="1"/>
  <c r="A246" i="1"/>
  <c r="C246" i="1"/>
  <c r="A245" i="1"/>
  <c r="C245" i="1"/>
  <c r="CD237" i="1"/>
  <c r="CD233" i="1"/>
  <c r="CD223" i="1"/>
  <c r="CD220" i="1"/>
  <c r="A236" i="1"/>
  <c r="C236" i="1"/>
  <c r="C235" i="1"/>
  <c r="C232" i="1"/>
  <c r="A231" i="1"/>
  <c r="C231" i="1"/>
  <c r="C230" i="1"/>
  <c r="A229" i="1"/>
  <c r="C229" i="1"/>
  <c r="A228" i="1"/>
  <c r="C228" i="1"/>
  <c r="A227" i="1"/>
  <c r="C227" i="1"/>
  <c r="A226" i="1"/>
  <c r="C226" i="1"/>
  <c r="C225" i="1"/>
  <c r="C222" i="1"/>
  <c r="C219" i="1"/>
  <c r="A218" i="1"/>
  <c r="C218" i="1"/>
  <c r="C217" i="1"/>
  <c r="A216" i="1"/>
  <c r="C216" i="1"/>
  <c r="CD207" i="1"/>
  <c r="CD202" i="1"/>
  <c r="CD194" i="1"/>
  <c r="CD191" i="1"/>
  <c r="A206" i="1"/>
  <c r="C206" i="1"/>
  <c r="A205" i="1"/>
  <c r="C205" i="1"/>
  <c r="C204" i="1"/>
  <c r="C201" i="1"/>
  <c r="A200" i="1"/>
  <c r="C200" i="1"/>
  <c r="C199" i="1"/>
  <c r="A198" i="1"/>
  <c r="C198" i="1"/>
  <c r="A197" i="1"/>
  <c r="C197" i="1"/>
  <c r="C196" i="1"/>
  <c r="C193" i="1"/>
  <c r="C190" i="1"/>
  <c r="C189" i="1"/>
  <c r="A188" i="1"/>
  <c r="C188" i="1"/>
  <c r="A187" i="1"/>
  <c r="C187" i="1"/>
  <c r="CD178" i="1"/>
  <c r="CD175" i="1"/>
  <c r="CD165" i="1"/>
  <c r="CD162" i="1"/>
  <c r="AA181" i="1"/>
  <c r="AF181" i="1"/>
  <c r="V181" i="1"/>
  <c r="CO181" i="1"/>
  <c r="CL181" i="1"/>
  <c r="CI181" i="1"/>
  <c r="AI181" i="1"/>
  <c r="AE181" i="1"/>
  <c r="AD181" i="1"/>
  <c r="AC181" i="1"/>
  <c r="AB181" i="1"/>
  <c r="Z181" i="1"/>
  <c r="Y181" i="1"/>
  <c r="X181" i="1"/>
  <c r="W181" i="1"/>
  <c r="A177" i="1"/>
  <c r="C177" i="1"/>
  <c r="C174" i="1"/>
  <c r="A173" i="1"/>
  <c r="C173" i="1"/>
  <c r="C172" i="1"/>
  <c r="A171" i="1"/>
  <c r="C171" i="1"/>
  <c r="A170" i="1"/>
  <c r="C170" i="1"/>
  <c r="A169" i="1"/>
  <c r="C169" i="1"/>
  <c r="C168" i="1"/>
  <c r="C167" i="1"/>
  <c r="C164" i="1"/>
  <c r="A161" i="1"/>
  <c r="C161" i="1"/>
  <c r="A160" i="1"/>
  <c r="C160" i="1"/>
  <c r="C159" i="1"/>
  <c r="A158" i="1"/>
  <c r="C158" i="1"/>
  <c r="CD149" i="1"/>
  <c r="CD145" i="1"/>
  <c r="CD135" i="1"/>
  <c r="CD132" i="1"/>
  <c r="C148" i="1"/>
  <c r="C147" i="1"/>
  <c r="C144" i="1"/>
  <c r="A143" i="1"/>
  <c r="C143" i="1"/>
  <c r="C142" i="1"/>
  <c r="A141" i="1"/>
  <c r="C141" i="1"/>
  <c r="A140" i="1"/>
  <c r="C140" i="1"/>
  <c r="A139" i="1"/>
  <c r="C139" i="1"/>
  <c r="A138" i="1"/>
  <c r="C138" i="1"/>
  <c r="C137" i="1"/>
  <c r="C134" i="1"/>
  <c r="C131" i="1"/>
  <c r="C130" i="1"/>
  <c r="A129" i="1"/>
  <c r="C129" i="1"/>
  <c r="A128" i="1"/>
  <c r="C128" i="1"/>
  <c r="CD119" i="1"/>
  <c r="CD115" i="1"/>
  <c r="CD105" i="1"/>
  <c r="CD102" i="1"/>
  <c r="A118" i="1"/>
  <c r="C118" i="1"/>
  <c r="C117" i="1"/>
  <c r="C114" i="1"/>
  <c r="A113" i="1"/>
  <c r="C113" i="1"/>
  <c r="C112" i="1"/>
  <c r="A111" i="1"/>
  <c r="C111" i="1"/>
  <c r="A110" i="1"/>
  <c r="C110" i="1"/>
  <c r="C109" i="1"/>
  <c r="A108" i="1"/>
  <c r="C108" i="1"/>
  <c r="C107" i="1"/>
  <c r="C104" i="1"/>
  <c r="C101" i="1"/>
  <c r="C100" i="1"/>
  <c r="C99" i="1"/>
  <c r="A98" i="1"/>
  <c r="C98" i="1"/>
  <c r="CD89" i="1"/>
  <c r="CD84" i="1"/>
  <c r="CD76" i="1"/>
  <c r="CD73" i="1"/>
  <c r="A88" i="1"/>
  <c r="C88" i="1"/>
  <c r="A87" i="1"/>
  <c r="C87" i="1"/>
  <c r="C86" i="1"/>
  <c r="C83" i="1"/>
  <c r="A82" i="1"/>
  <c r="C82" i="1"/>
  <c r="A81" i="1"/>
  <c r="C81" i="1"/>
  <c r="C80" i="1"/>
  <c r="C79" i="1"/>
  <c r="A78" i="1"/>
  <c r="C78" i="1"/>
  <c r="A75" i="1"/>
  <c r="C75" i="1"/>
  <c r="C72" i="1"/>
  <c r="C71" i="1"/>
  <c r="A70" i="1"/>
  <c r="C70" i="1"/>
  <c r="A69" i="1"/>
  <c r="C69" i="1"/>
  <c r="CD60" i="1"/>
  <c r="CD56" i="1"/>
  <c r="CD48" i="1"/>
  <c r="CD45" i="1"/>
  <c r="A59" i="1"/>
  <c r="C59" i="1"/>
  <c r="C58" i="1"/>
  <c r="C55" i="1"/>
  <c r="C54" i="1"/>
  <c r="C53" i="1"/>
  <c r="C52" i="1"/>
  <c r="A51" i="1"/>
  <c r="C51" i="1"/>
  <c r="C50" i="1"/>
  <c r="A47" i="1"/>
  <c r="C47" i="1"/>
  <c r="A44" i="1"/>
  <c r="C44" i="1"/>
  <c r="C43" i="1"/>
  <c r="D299" i="1" l="1"/>
  <c r="F299" i="1"/>
  <c r="H299" i="1"/>
</calcChain>
</file>

<file path=xl/sharedStrings.xml><?xml version="1.0" encoding="utf-8"?>
<sst xmlns="http://schemas.openxmlformats.org/spreadsheetml/2006/main" count="1253" uniqueCount="226">
  <si>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</si>
  <si>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</si>
  <si>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</si>
  <si>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</si>
  <si>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</si>
  <si>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</si>
  <si>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</si>
  <si>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</si>
  <si>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</si>
  <si>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</si>
  <si>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</si>
  <si>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</si>
  <si>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</si>
  <si>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</si>
  <si>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</si>
  <si>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</si>
  <si>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</si>
  <si>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</si>
  <si>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</si>
  <si>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</si>
  <si>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</si>
  <si>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</si>
  <si>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</si>
  <si>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</si>
  <si>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</si>
  <si>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</si>
  <si>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</si>
  <si>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</si>
  <si>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</si>
  <si>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</si>
  <si>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</si>
  <si>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</si>
  <si>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</si>
  <si>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</si>
  <si>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</si>
  <si>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</si>
  <si>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</si>
  <si>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</si>
  <si>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</si>
  <si>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</si>
  <si>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</si>
  <si>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</si>
  <si>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</si>
  <si>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</si>
  <si>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</si>
  <si>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</si>
  <si>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</si>
  <si>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</si>
  <si>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</si>
  <si>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</si>
  <si>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</si>
  <si>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</si>
  <si>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</si>
  <si>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</si>
  <si>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</si>
  <si>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</si>
  <si>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</si>
  <si>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</si>
  <si>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</si>
  <si>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</si>
  <si>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</si>
  <si>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</si>
  <si>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</si>
  <si>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</si>
  <si>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</si>
  <si>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</si>
  <si>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</si>
  <si>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</si>
  <si>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</si>
  <si>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</si>
  <si>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</si>
  <si>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</si>
  <si>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</si>
  <si>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</si>
  <si>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</si>
  <si>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</si>
  <si>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</si>
  <si>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</si>
  <si>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</si>
  <si>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</si>
  <si>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</si>
  <si>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</si>
  <si>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</si>
  <si>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</si>
  <si>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</si>
  <si>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</si>
  <si>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</si>
  <si>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</si>
  <si>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</si>
  <si>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</si>
  <si>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</si>
  <si>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</si>
  <si>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</si>
  <si>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№</t>
  </si>
  <si>
    <t>Наименование блюд</t>
  </si>
  <si>
    <t>Ккал</t>
  </si>
  <si>
    <t>1 день</t>
  </si>
  <si>
    <t>Дети 3-7 лет</t>
  </si>
  <si>
    <t>СанПиН 2.3/2.4.3590-20  3-7 лет</t>
  </si>
  <si>
    <t>Завтрак</t>
  </si>
  <si>
    <t>Хлеб пшеничный обогащенный витаминами, № 1.5 сб. 2021</t>
  </si>
  <si>
    <t>Масло сливочное, № 1.3 сб.2022</t>
  </si>
  <si>
    <t>Каша гречневая рассыпчатая №183, сб. 2021</t>
  </si>
  <si>
    <t>Чай с сахаром №300, сб. 2021</t>
  </si>
  <si>
    <t>Итого за 'Завтрак'</t>
  </si>
  <si>
    <t>Обед</t>
  </si>
  <si>
    <t>Огурец соленый</t>
  </si>
  <si>
    <t>Суп картофельный с крупой №63, сб.2021</t>
  </si>
  <si>
    <t>Макаронные изделия отварные №227, сб.2021</t>
  </si>
  <si>
    <t>Гуляш  №96, сб.2021</t>
  </si>
  <si>
    <t>Компот из смеси сухофруктов №268, сб.2011 г</t>
  </si>
  <si>
    <t xml:space="preserve">Хлеб ржано-пшеничный обогащенный витаминами </t>
  </si>
  <si>
    <t>Итого за 'Обед'</t>
  </si>
  <si>
    <t>Полдник</t>
  </si>
  <si>
    <t>Плюшка новомосковская №286, сб. 2021</t>
  </si>
  <si>
    <t>Молоко кипяченое №299, сб.2021</t>
  </si>
  <si>
    <t>Итого за 'Полдник'</t>
  </si>
  <si>
    <t>Итого за день</t>
  </si>
  <si>
    <t>Содержание, % от калорийности</t>
  </si>
  <si>
    <t>2 день</t>
  </si>
  <si>
    <t>Сыр (порциями), № 1.4 сб. 2021</t>
  </si>
  <si>
    <t>Каша овсяная "Геркулес" молочная вязкая №192, сб. 2021</t>
  </si>
  <si>
    <t>Чай с молоком и сахаром №301, сб. 2021</t>
  </si>
  <si>
    <t>Фрукты свежие</t>
  </si>
  <si>
    <t>Салат из свежих помидоров и огурцов №15, сб. 2021</t>
  </si>
  <si>
    <t>Суп картофельный с макаронными изделиями №61 сб.2021</t>
  </si>
  <si>
    <t>Рагу из овощей № 158, сб. 2021</t>
  </si>
  <si>
    <t>Куры отварные №132, сб.2021</t>
  </si>
  <si>
    <t>Кисель из концентрата на плодовых или ягодных экстрактах №324, сб.2021</t>
  </si>
  <si>
    <t>Хлеб ржано-пшеничный обогащенный витаминами</t>
  </si>
  <si>
    <t>Ватрушка французская, № 279 сб. 2021</t>
  </si>
  <si>
    <t>Чай без сахара</t>
  </si>
  <si>
    <t>3 день</t>
  </si>
  <si>
    <t>Суп молочный с макаронными изделиями №78, сб.2021</t>
  </si>
  <si>
    <t>Кофейный напиток на молоке №304,сб.2021</t>
  </si>
  <si>
    <t>Йогурт 2,5%</t>
  </si>
  <si>
    <t>Винегрет овощной  №42, сб.2021</t>
  </si>
  <si>
    <t>Суп картофельный №60, сб.2021</t>
  </si>
  <si>
    <t>Плов из говядины №119, сб.2021</t>
  </si>
  <si>
    <t>Напиток яблочный №320, сб. 2021</t>
  </si>
  <si>
    <t>Яйца вареные, № 10.1 сб. 2021</t>
  </si>
  <si>
    <t>Чай с лимоном и сахаром №302, сб. 2021</t>
  </si>
  <si>
    <t>4 день</t>
  </si>
  <si>
    <t>Каша манная молочная жидкая №205, сб. 2021</t>
  </si>
  <si>
    <t>Какао с молоком № 306, сб.2021</t>
  </si>
  <si>
    <t>Овощи натуральные свежие (порциями), № 7.10 сб. 2021</t>
  </si>
  <si>
    <t>Свекольник (суп) №70 сб.2021</t>
  </si>
  <si>
    <t>Каша перловая рассыпчатая №184, сб. 2021</t>
  </si>
  <si>
    <t>Котлеты рубленые из птицы №136, сб. 2021</t>
  </si>
  <si>
    <t>Соус томатный №248, сб. 2021</t>
  </si>
  <si>
    <t>Компот из смеси сухофруктов №310, сб.2021</t>
  </si>
  <si>
    <t>Вак-беляш №274, сб. 2021</t>
  </si>
  <si>
    <t>5 день</t>
  </si>
  <si>
    <t>Каша пшенная молочная жидкая №208, сб. 2021</t>
  </si>
  <si>
    <t>Свекла отварная</t>
  </si>
  <si>
    <t>Щи из свежей капусты с картофелем  №55, сб.2021</t>
  </si>
  <si>
    <t>Картофельное пюре № 146, сб. 2021</t>
  </si>
  <si>
    <t>Тефтели рыбные № 87, сб.2021</t>
  </si>
  <si>
    <t>Напиток из плодов шиповника №319, сб. 2021</t>
  </si>
  <si>
    <t>Пряники</t>
  </si>
  <si>
    <t>Кефир</t>
  </si>
  <si>
    <t>6 день</t>
  </si>
  <si>
    <t>Хлеб пшеничный, № 1.5 сб. 2021</t>
  </si>
  <si>
    <t>Суп- лапша домашняя №68, сб.2021</t>
  </si>
  <si>
    <t>Фрикадельки из мяса говядины припущенные</t>
  </si>
  <si>
    <t>Напиток апельсиновый или лимонный №313, сб. 2021</t>
  </si>
  <si>
    <t>7 день</t>
  </si>
  <si>
    <t>Рассольник ленинградский №56, сб.2021</t>
  </si>
  <si>
    <t>Плов из курицы №138, сб.2021</t>
  </si>
  <si>
    <t>Омлет натуральный №234, сб.2021</t>
  </si>
  <si>
    <t>8 день</t>
  </si>
  <si>
    <t>Каша молочная "Дружба" №210, сб. 2021</t>
  </si>
  <si>
    <t>Котлеты или биточки рыбные №83 сб.2021</t>
  </si>
  <si>
    <t>Кисель с витаминами Витошка</t>
  </si>
  <si>
    <t>Булочка домашняя №290, сб. 2021</t>
  </si>
  <si>
    <t>9 день</t>
  </si>
  <si>
    <t>Каша рисовая молочная жидкая №207, сб. 2021</t>
  </si>
  <si>
    <t>Борщ с капустой и картофелем №58, сб.2021</t>
  </si>
  <si>
    <t>Котлеты, биточки, шницели № 99 сб. 2021</t>
  </si>
  <si>
    <t>Дучмаки с творогом №281, сб. 2021</t>
  </si>
  <si>
    <t>10 день</t>
  </si>
  <si>
    <t>Суп картофельный с бобовыми и гренками №67 сб.2021</t>
  </si>
  <si>
    <t>Жаркое по-домашнему  №101, сб.2021</t>
  </si>
  <si>
    <t>Печенье</t>
  </si>
  <si>
    <t>10.01.2024</t>
  </si>
  <si>
    <t>Итого за период</t>
  </si>
  <si>
    <t>1 неделя</t>
  </si>
  <si>
    <t>МЕНЮ основного организационного питания для детей с 3-7 лет на 2024 год</t>
  </si>
  <si>
    <t>ТТК</t>
  </si>
  <si>
    <t>Сок фруктовый</t>
  </si>
  <si>
    <t>Второй завтрак</t>
  </si>
  <si>
    <t>Итого за 'Второй завтрак'</t>
  </si>
  <si>
    <t>1.6</t>
  </si>
  <si>
    <t>286</t>
  </si>
  <si>
    <t>299</t>
  </si>
  <si>
    <t>1.4</t>
  </si>
  <si>
    <t>192</t>
  </si>
  <si>
    <t>15</t>
  </si>
  <si>
    <t>158</t>
  </si>
  <si>
    <t>132</t>
  </si>
  <si>
    <t>324</t>
  </si>
  <si>
    <t>279</t>
  </si>
  <si>
    <t>78</t>
  </si>
  <si>
    <t>304</t>
  </si>
  <si>
    <t>60</t>
  </si>
  <si>
    <t>119</t>
  </si>
  <si>
    <t>10.1</t>
  </si>
  <si>
    <t>205</t>
  </si>
  <si>
    <t>306</t>
  </si>
  <si>
    <t>7.10</t>
  </si>
  <si>
    <t>184</t>
  </si>
  <si>
    <t>310</t>
  </si>
  <si>
    <t>274</t>
  </si>
  <si>
    <t>208</t>
  </si>
  <si>
    <t>17</t>
  </si>
  <si>
    <t>319</t>
  </si>
  <si>
    <t>68</t>
  </si>
  <si>
    <t>313</t>
  </si>
  <si>
    <t>234</t>
  </si>
  <si>
    <t>290</t>
  </si>
  <si>
    <t>207</t>
  </si>
  <si>
    <t>281</t>
  </si>
  <si>
    <t>67</t>
  </si>
  <si>
    <t>Хлеб пшеничныйобогащенный витаминами, № 1.5 сб. 2021</t>
  </si>
  <si>
    <t>Овощи порционные</t>
  </si>
  <si>
    <t xml:space="preserve">Утверждаю:
заведующий  __      Г.Г.Валитова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</si>
</sst>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13"/>
  <sheetViews>
    <sheetView tabSelected="1" topLeftCell="A273" zoomScaleNormal="100" workbookViewId="0">
      <selection activeCell="B1" sqref="B1"/>
    </sheetView>
  </sheetViews>
  <sheetFormatPr defaultColWidth="0" defaultRowHeight="15.75" x14ac:dyDescent="0.25"/>
  <cols>
    <col min="1" max="1" width="5.140625" style="9" customWidth="1"/>
    <col min="2" max="2" width="53.140625" style="8" customWidth="1"/>
    <col min="3" max="3" width="6.28515625" style="10" customWidth="1"/>
    <col min="4" max="4" width="7.7109375" style="10" customWidth="1"/>
    <col min="5" max="5" width="6.7109375" style="10" hidden="1" customWidth="1"/>
    <col min="6" max="6" width="7.5703125" style="10" customWidth="1"/>
    <col min="7" max="7" width="6.7109375" style="10" hidden="1" customWidth="1"/>
    <col min="8" max="8" width="7.140625" style="10" customWidth="1"/>
    <col min="9" max="9" width="6.42578125" style="10" customWidth="1"/>
    <col min="10" max="22" width="8.85546875" style="10" hidden="1" customWidth="1"/>
    <col min="23" max="23" width="7.140625" style="10" hidden="1" customWidth="1"/>
    <col min="24" max="25" width="5.7109375" style="10" hidden="1" customWidth="1"/>
    <col min="26" max="26" width="7.28515625" style="10" hidden="1" customWidth="1"/>
    <col min="27" max="28" width="5.7109375" style="10" hidden="1" customWidth="1"/>
    <col min="29" max="29" width="7" style="10" hidden="1" customWidth="1"/>
    <col min="30" max="31" width="5.7109375" style="10" hidden="1" customWidth="1"/>
    <col min="32" max="32" width="5" style="10" hidden="1" customWidth="1"/>
    <col min="33" max="33" width="5.7109375" style="10" hidden="1" customWidth="1"/>
    <col min="34" max="34" width="4" style="10" hidden="1" customWidth="1"/>
    <col min="35" max="35" width="8.140625" style="10" hidden="1" customWidth="1"/>
    <col min="36" max="80" width="8.85546875" style="1" hidden="1" customWidth="1"/>
    <col min="81" max="81" width="6.7109375" style="13" hidden="1" customWidth="1"/>
    <col min="82" max="82" width="6.5703125" style="13" hidden="1" customWidth="1"/>
    <col min="83" max="94" width="9.140625" style="1" hidden="1" customWidth="1"/>
    <col min="95" max="95" width="8.42578125" style="1" hidden="1" customWidth="1"/>
    <col min="96" max="255" width="9.140625" style="1" hidden="1" customWidth="1"/>
    <col min="256" max="16384" width="12.5703125" style="1" hidden="1"/>
  </cols>
  <sheetData>
    <row r="1" spans="1:95" ht="87.75" customHeight="1" x14ac:dyDescent="0.25">
      <c r="A1" s="1"/>
      <c r="B1" s="1"/>
      <c r="C1" s="1"/>
      <c r="D1" s="40" t="s">
        <v>225</v>
      </c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15.75" customHeight="1" x14ac:dyDescent="0.2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</row>
    <row r="3" spans="1:95" s="5" customFormat="1" hidden="1" x14ac:dyDescent="0.25">
      <c r="A3" s="6"/>
      <c r="B3" s="6"/>
      <c r="C3" s="6"/>
      <c r="D3" s="7"/>
      <c r="E3" s="6"/>
      <c r="F3" s="6"/>
      <c r="G3" s="6"/>
      <c r="H3" s="6"/>
      <c r="I3" s="6"/>
    </row>
    <row r="4" spans="1:9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ht="18.75" customHeight="1" x14ac:dyDescent="0.25">
      <c r="A6" s="43" t="str">
        <f>IF(Dop!B3&lt;&gt;"",Dop!B3,"")</f>
        <v>Дети 3-7 лет</v>
      </c>
      <c r="B6" s="43"/>
      <c r="C6" s="43"/>
      <c r="D6" s="44" t="s">
        <v>186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</row>
    <row r="7" spans="1:95" hidden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CC7" s="1"/>
      <c r="CD7" s="1"/>
    </row>
    <row r="8" spans="1:95" ht="29.25" customHeight="1" x14ac:dyDescent="0.25">
      <c r="A8" s="34" t="s">
        <v>93</v>
      </c>
      <c r="B8" s="33" t="s">
        <v>94</v>
      </c>
      <c r="C8" s="33" t="s">
        <v>73</v>
      </c>
      <c r="D8" s="36" t="s">
        <v>0</v>
      </c>
      <c r="E8" s="37"/>
      <c r="F8" s="36" t="s">
        <v>1</v>
      </c>
      <c r="G8" s="37"/>
      <c r="H8" s="33" t="s">
        <v>74</v>
      </c>
      <c r="I8" s="33" t="s">
        <v>95</v>
      </c>
      <c r="J8" s="11" t="s">
        <v>2</v>
      </c>
      <c r="K8" s="11" t="s">
        <v>3</v>
      </c>
      <c r="L8" s="11" t="s">
        <v>65</v>
      </c>
      <c r="M8" s="11" t="s">
        <v>4</v>
      </c>
      <c r="N8" s="11" t="s">
        <v>5</v>
      </c>
      <c r="O8" s="11" t="s">
        <v>6</v>
      </c>
      <c r="P8" s="11" t="s">
        <v>7</v>
      </c>
      <c r="Q8" s="1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 t="s">
        <v>13</v>
      </c>
      <c r="W8" s="33" t="s">
        <v>70</v>
      </c>
      <c r="X8" s="33"/>
      <c r="Y8" s="33"/>
      <c r="Z8" s="33"/>
      <c r="AA8" s="15" t="s">
        <v>69</v>
      </c>
      <c r="AB8" s="15"/>
      <c r="AC8" s="15"/>
      <c r="AD8" s="15"/>
      <c r="AE8" s="15"/>
      <c r="AF8" s="15"/>
      <c r="AG8" s="15"/>
      <c r="AH8" s="15"/>
      <c r="AI8" s="33" t="s">
        <v>79</v>
      </c>
      <c r="AJ8" s="16" t="s">
        <v>21</v>
      </c>
      <c r="AK8" s="16" t="s">
        <v>22</v>
      </c>
      <c r="AL8" s="16" t="s">
        <v>23</v>
      </c>
      <c r="AM8" s="16" t="s">
        <v>24</v>
      </c>
      <c r="AN8" s="16" t="s">
        <v>25</v>
      </c>
      <c r="AO8" s="16" t="s">
        <v>26</v>
      </c>
      <c r="AP8" s="16" t="s">
        <v>27</v>
      </c>
      <c r="AQ8" s="16" t="s">
        <v>28</v>
      </c>
      <c r="AR8" s="16" t="s">
        <v>29</v>
      </c>
      <c r="AS8" s="16" t="s">
        <v>30</v>
      </c>
      <c r="AT8" s="16" t="s">
        <v>31</v>
      </c>
      <c r="AU8" s="16" t="s">
        <v>32</v>
      </c>
      <c r="AV8" s="16" t="s">
        <v>33</v>
      </c>
      <c r="AW8" s="16" t="s">
        <v>34</v>
      </c>
      <c r="AX8" s="16" t="s">
        <v>35</v>
      </c>
      <c r="AY8" s="16" t="s">
        <v>36</v>
      </c>
      <c r="AZ8" s="16" t="s">
        <v>37</v>
      </c>
      <c r="BA8" s="16" t="s">
        <v>38</v>
      </c>
      <c r="BB8" s="16" t="s">
        <v>39</v>
      </c>
      <c r="BC8" s="16" t="s">
        <v>40</v>
      </c>
      <c r="BD8" s="16" t="s">
        <v>41</v>
      </c>
      <c r="BE8" s="16" t="s">
        <v>42</v>
      </c>
      <c r="BF8" s="16" t="s">
        <v>43</v>
      </c>
      <c r="BG8" s="16" t="s">
        <v>44</v>
      </c>
      <c r="BH8" s="16" t="s">
        <v>45</v>
      </c>
      <c r="BI8" s="16" t="s">
        <v>46</v>
      </c>
      <c r="BJ8" s="16" t="s">
        <v>47</v>
      </c>
      <c r="BK8" s="16" t="s">
        <v>48</v>
      </c>
      <c r="BL8" s="16" t="s">
        <v>49</v>
      </c>
      <c r="BM8" s="16" t="s">
        <v>50</v>
      </c>
      <c r="BN8" s="16" t="s">
        <v>51</v>
      </c>
      <c r="BO8" s="16" t="s">
        <v>52</v>
      </c>
      <c r="BP8" s="16" t="s">
        <v>53</v>
      </c>
      <c r="BQ8" s="16" t="s">
        <v>54</v>
      </c>
      <c r="BR8" s="16" t="s">
        <v>55</v>
      </c>
      <c r="BS8" s="16" t="s">
        <v>56</v>
      </c>
      <c r="BT8" s="16" t="s">
        <v>57</v>
      </c>
      <c r="BU8" s="16" t="s">
        <v>58</v>
      </c>
      <c r="BV8" s="16" t="s">
        <v>59</v>
      </c>
      <c r="BW8" s="16" t="s">
        <v>60</v>
      </c>
      <c r="BX8" s="16" t="s">
        <v>61</v>
      </c>
      <c r="BY8" s="16" t="s">
        <v>62</v>
      </c>
      <c r="BZ8" s="16" t="s">
        <v>63</v>
      </c>
      <c r="CA8" s="16" t="s">
        <v>64</v>
      </c>
      <c r="CB8" s="16"/>
      <c r="CC8" s="33" t="s">
        <v>80</v>
      </c>
      <c r="CD8" s="33" t="s">
        <v>81</v>
      </c>
      <c r="CE8" s="33"/>
      <c r="CF8" s="33"/>
      <c r="CG8" s="33" t="s">
        <v>82</v>
      </c>
      <c r="CH8" s="33" t="s">
        <v>83</v>
      </c>
      <c r="CI8" s="33" t="s">
        <v>84</v>
      </c>
      <c r="CJ8" s="33" t="s">
        <v>85</v>
      </c>
      <c r="CK8" s="33" t="s">
        <v>86</v>
      </c>
      <c r="CL8" s="33" t="s">
        <v>87</v>
      </c>
      <c r="CM8" s="33" t="s">
        <v>88</v>
      </c>
      <c r="CN8" s="33" t="s">
        <v>89</v>
      </c>
      <c r="CO8" s="33" t="s">
        <v>90</v>
      </c>
      <c r="CP8" s="33" t="s">
        <v>91</v>
      </c>
      <c r="CQ8" s="33" t="s">
        <v>92</v>
      </c>
    </row>
    <row r="9" spans="1:95" ht="15.75" customHeight="1" x14ac:dyDescent="0.25">
      <c r="A9" s="35"/>
      <c r="B9" s="33"/>
      <c r="C9" s="33"/>
      <c r="D9" s="38"/>
      <c r="E9" s="39"/>
      <c r="F9" s="38"/>
      <c r="G9" s="39"/>
      <c r="H9" s="33"/>
      <c r="I9" s="3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 t="s">
        <v>14</v>
      </c>
      <c r="X9" s="11" t="s">
        <v>15</v>
      </c>
      <c r="Y9" s="11" t="s">
        <v>16</v>
      </c>
      <c r="Z9" s="11" t="s">
        <v>17</v>
      </c>
      <c r="AA9" s="11" t="s">
        <v>66</v>
      </c>
      <c r="AB9" s="11" t="s">
        <v>18</v>
      </c>
      <c r="AC9" s="11" t="s">
        <v>67</v>
      </c>
      <c r="AD9" s="11" t="s">
        <v>68</v>
      </c>
      <c r="AE9" s="11" t="s">
        <v>71</v>
      </c>
      <c r="AF9" s="11" t="s">
        <v>72</v>
      </c>
      <c r="AG9" s="11" t="s">
        <v>19</v>
      </c>
      <c r="AH9" s="11" t="s">
        <v>20</v>
      </c>
      <c r="AI9" s="33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</row>
    <row r="10" spans="1:95" x14ac:dyDescent="0.25">
      <c r="A10" s="29"/>
      <c r="B10" s="17" t="s">
        <v>96</v>
      </c>
      <c r="CD10" s="14"/>
    </row>
    <row r="11" spans="1:95" x14ac:dyDescent="0.25">
      <c r="A11" s="29"/>
      <c r="B11" s="17" t="s">
        <v>99</v>
      </c>
    </row>
    <row r="12" spans="1:95" s="23" customFormat="1" ht="31.5" x14ac:dyDescent="0.25">
      <c r="A12" s="30" t="str">
        <f>"1.5"</f>
        <v>1.5</v>
      </c>
      <c r="B12" s="21" t="s">
        <v>100</v>
      </c>
      <c r="C12" s="22" t="str">
        <f>"35"</f>
        <v>35</v>
      </c>
      <c r="D12" s="22">
        <v>2.77</v>
      </c>
      <c r="E12" s="22">
        <v>0</v>
      </c>
      <c r="F12" s="22">
        <v>0.35</v>
      </c>
      <c r="G12" s="22">
        <v>0</v>
      </c>
      <c r="H12" s="22">
        <v>18.059999999999999</v>
      </c>
      <c r="I12" s="22">
        <v>85.924999999999997</v>
      </c>
      <c r="J12" s="22">
        <v>7.0000000000000007E-2</v>
      </c>
      <c r="K12" s="22">
        <v>0</v>
      </c>
      <c r="L12" s="22">
        <v>7.0000000000000007E-2</v>
      </c>
      <c r="M12" s="22">
        <v>0</v>
      </c>
      <c r="N12" s="22">
        <v>0.74</v>
      </c>
      <c r="O12" s="22">
        <v>16.170000000000002</v>
      </c>
      <c r="P12" s="22">
        <v>1.1599999999999999</v>
      </c>
      <c r="Q12" s="22">
        <v>0</v>
      </c>
      <c r="R12" s="22">
        <v>0</v>
      </c>
      <c r="S12" s="22">
        <v>0.11</v>
      </c>
      <c r="T12" s="22">
        <v>0.53</v>
      </c>
      <c r="U12" s="22">
        <v>0</v>
      </c>
      <c r="V12" s="22">
        <v>46.55</v>
      </c>
      <c r="W12" s="22">
        <v>8.0500000000000007</v>
      </c>
      <c r="X12" s="22">
        <v>11.55</v>
      </c>
      <c r="Y12" s="22">
        <v>30.45</v>
      </c>
      <c r="Z12" s="22">
        <v>0.7</v>
      </c>
      <c r="AA12" s="22">
        <v>0</v>
      </c>
      <c r="AB12" s="22">
        <v>0</v>
      </c>
      <c r="AC12" s="22">
        <v>0</v>
      </c>
      <c r="AD12" s="22">
        <v>0.46</v>
      </c>
      <c r="AE12" s="22">
        <v>0.06</v>
      </c>
      <c r="AF12" s="22">
        <v>0.02</v>
      </c>
      <c r="AG12" s="22">
        <v>0.56000000000000005</v>
      </c>
      <c r="AH12" s="22">
        <v>1.0900000000000001</v>
      </c>
      <c r="AI12" s="22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13.2</v>
      </c>
      <c r="CC12" s="24"/>
      <c r="CD12" s="24"/>
      <c r="CE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</row>
    <row r="13" spans="1:95" s="23" customFormat="1" x14ac:dyDescent="0.25">
      <c r="A13" s="30" t="str">
        <f>"1.3"</f>
        <v>1.3</v>
      </c>
      <c r="B13" s="21" t="s">
        <v>101</v>
      </c>
      <c r="C13" s="22" t="str">
        <f>"5"</f>
        <v>5</v>
      </c>
      <c r="D13" s="22">
        <v>0.03</v>
      </c>
      <c r="E13" s="22">
        <v>0.03</v>
      </c>
      <c r="F13" s="22">
        <v>4.13</v>
      </c>
      <c r="G13" s="22">
        <v>0</v>
      </c>
      <c r="H13" s="22">
        <v>0.04</v>
      </c>
      <c r="I13" s="22">
        <v>37.377000000000002</v>
      </c>
      <c r="J13" s="22">
        <v>2.68</v>
      </c>
      <c r="K13" s="22">
        <v>0.13</v>
      </c>
      <c r="L13" s="22">
        <v>2.68</v>
      </c>
      <c r="M13" s="22">
        <v>0</v>
      </c>
      <c r="N13" s="22">
        <v>0.04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0.01</v>
      </c>
      <c r="U13" s="22">
        <v>0</v>
      </c>
      <c r="V13" s="22">
        <v>0.75</v>
      </c>
      <c r="W13" s="22">
        <v>0.6</v>
      </c>
      <c r="X13" s="22">
        <v>0</v>
      </c>
      <c r="Y13" s="22">
        <v>0.95</v>
      </c>
      <c r="Z13" s="22">
        <v>0.01</v>
      </c>
      <c r="AA13" s="22">
        <v>29.5</v>
      </c>
      <c r="AB13" s="22">
        <v>19</v>
      </c>
      <c r="AC13" s="22">
        <v>32.65</v>
      </c>
      <c r="AD13" s="22">
        <v>0.05</v>
      </c>
      <c r="AE13" s="22">
        <v>0</v>
      </c>
      <c r="AF13" s="22">
        <v>0.01</v>
      </c>
      <c r="AG13" s="22">
        <v>0</v>
      </c>
      <c r="AH13" s="22">
        <v>0.01</v>
      </c>
      <c r="AI13" s="22">
        <v>0</v>
      </c>
      <c r="AJ13" s="23">
        <v>0</v>
      </c>
      <c r="AK13" s="23">
        <v>1.3</v>
      </c>
      <c r="AL13" s="23">
        <v>1.25</v>
      </c>
      <c r="AM13" s="23">
        <v>2.35</v>
      </c>
      <c r="AN13" s="23">
        <v>1.4</v>
      </c>
      <c r="AO13" s="23">
        <v>0.55000000000000004</v>
      </c>
      <c r="AP13" s="23">
        <v>1.5</v>
      </c>
      <c r="AQ13" s="23">
        <v>1.35</v>
      </c>
      <c r="AR13" s="23">
        <v>1.3</v>
      </c>
      <c r="AS13" s="23">
        <v>1.1000000000000001</v>
      </c>
      <c r="AT13" s="23">
        <v>0.8</v>
      </c>
      <c r="AU13" s="23">
        <v>1.8</v>
      </c>
      <c r="AV13" s="23">
        <v>1.1000000000000001</v>
      </c>
      <c r="AW13" s="23">
        <v>0.75</v>
      </c>
      <c r="AX13" s="23">
        <v>4.45</v>
      </c>
      <c r="AY13" s="23">
        <v>0</v>
      </c>
      <c r="AZ13" s="23">
        <v>1.5</v>
      </c>
      <c r="BA13" s="23">
        <v>1.7</v>
      </c>
      <c r="BB13" s="23">
        <v>1.3</v>
      </c>
      <c r="BC13" s="23">
        <v>0.3</v>
      </c>
      <c r="BD13" s="23">
        <v>0.19</v>
      </c>
      <c r="BE13" s="23">
        <v>0.04</v>
      </c>
      <c r="BF13" s="23">
        <v>0.04</v>
      </c>
      <c r="BG13" s="23">
        <v>0.09</v>
      </c>
      <c r="BH13" s="23">
        <v>0.12</v>
      </c>
      <c r="BI13" s="23">
        <v>0.39</v>
      </c>
      <c r="BJ13" s="23">
        <v>0</v>
      </c>
      <c r="BK13" s="23">
        <v>1.23</v>
      </c>
      <c r="BL13" s="23">
        <v>0</v>
      </c>
      <c r="BM13" s="23">
        <v>0.38</v>
      </c>
      <c r="BN13" s="23">
        <v>0</v>
      </c>
      <c r="BO13" s="23">
        <v>0</v>
      </c>
      <c r="BP13" s="23">
        <v>0</v>
      </c>
      <c r="BQ13" s="23">
        <v>0</v>
      </c>
      <c r="BR13" s="23">
        <v>0.14000000000000001</v>
      </c>
      <c r="BS13" s="23">
        <v>1.1399999999999999</v>
      </c>
      <c r="BT13" s="23">
        <v>0</v>
      </c>
      <c r="BU13" s="23">
        <v>0</v>
      </c>
      <c r="BV13" s="23">
        <v>0.04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0.8</v>
      </c>
      <c r="CC13" s="24"/>
      <c r="CD13" s="24"/>
      <c r="CE13" s="23">
        <v>32.67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</row>
    <row r="14" spans="1:95" s="23" customFormat="1" x14ac:dyDescent="0.25">
      <c r="A14" s="30" t="str">
        <f>"183"</f>
        <v>183</v>
      </c>
      <c r="B14" s="21" t="s">
        <v>102</v>
      </c>
      <c r="C14" s="22" t="str">
        <f>"160"</f>
        <v>160</v>
      </c>
      <c r="D14" s="22">
        <v>9.17</v>
      </c>
      <c r="E14" s="22">
        <v>0.02</v>
      </c>
      <c r="F14" s="22">
        <v>5.89</v>
      </c>
      <c r="G14" s="22">
        <v>0</v>
      </c>
      <c r="H14" s="22">
        <v>48.02</v>
      </c>
      <c r="I14" s="22">
        <v>269.57502460540547</v>
      </c>
      <c r="J14" s="22">
        <v>2.76</v>
      </c>
      <c r="K14" s="22">
        <v>0.11</v>
      </c>
      <c r="L14" s="22">
        <v>2.76</v>
      </c>
      <c r="M14" s="22">
        <v>0</v>
      </c>
      <c r="N14" s="22">
        <v>1.05</v>
      </c>
      <c r="O14" s="22">
        <v>39.01</v>
      </c>
      <c r="P14" s="22">
        <v>7.96</v>
      </c>
      <c r="Q14" s="22">
        <v>0</v>
      </c>
      <c r="R14" s="22">
        <v>0</v>
      </c>
      <c r="S14" s="22">
        <v>0</v>
      </c>
      <c r="T14" s="22">
        <v>2.82</v>
      </c>
      <c r="U14" s="22">
        <v>596.89</v>
      </c>
      <c r="V14" s="22">
        <v>279.62</v>
      </c>
      <c r="W14" s="22">
        <v>20.440000000000001</v>
      </c>
      <c r="X14" s="22">
        <v>141.15</v>
      </c>
      <c r="Y14" s="22">
        <v>207.26</v>
      </c>
      <c r="Z14" s="22">
        <v>4.87</v>
      </c>
      <c r="AA14" s="22">
        <v>25.51</v>
      </c>
      <c r="AB14" s="22">
        <v>21.46</v>
      </c>
      <c r="AC14" s="22">
        <v>29.72</v>
      </c>
      <c r="AD14" s="22">
        <v>0.64</v>
      </c>
      <c r="AE14" s="22">
        <v>0.27</v>
      </c>
      <c r="AF14" s="22">
        <v>0.14000000000000001</v>
      </c>
      <c r="AG14" s="22">
        <v>2.65</v>
      </c>
      <c r="AH14" s="22">
        <v>5.35</v>
      </c>
      <c r="AI14" s="22">
        <v>0</v>
      </c>
      <c r="AJ14" s="23">
        <v>0</v>
      </c>
      <c r="AK14" s="23">
        <v>429.66</v>
      </c>
      <c r="AL14" s="23">
        <v>335.19</v>
      </c>
      <c r="AM14" s="23">
        <v>543.13</v>
      </c>
      <c r="AN14" s="23">
        <v>386.16</v>
      </c>
      <c r="AO14" s="23">
        <v>232.9</v>
      </c>
      <c r="AP14" s="23">
        <v>291.82</v>
      </c>
      <c r="AQ14" s="23">
        <v>131.88999999999999</v>
      </c>
      <c r="AR14" s="23">
        <v>431.11</v>
      </c>
      <c r="AS14" s="23">
        <v>422.22</v>
      </c>
      <c r="AT14" s="23">
        <v>814.21</v>
      </c>
      <c r="AU14" s="23">
        <v>801.98</v>
      </c>
      <c r="AV14" s="23">
        <v>218.84</v>
      </c>
      <c r="AW14" s="23">
        <v>523.62</v>
      </c>
      <c r="AX14" s="23">
        <v>1645.36</v>
      </c>
      <c r="AY14" s="23">
        <v>0</v>
      </c>
      <c r="AZ14" s="23">
        <v>364.45</v>
      </c>
      <c r="BA14" s="23">
        <v>441.62</v>
      </c>
      <c r="BB14" s="23">
        <v>313.44</v>
      </c>
      <c r="BC14" s="23">
        <v>239.95</v>
      </c>
      <c r="BD14" s="23">
        <v>0.16</v>
      </c>
      <c r="BE14" s="23">
        <v>0.04</v>
      </c>
      <c r="BF14" s="23">
        <v>0.03</v>
      </c>
      <c r="BG14" s="23">
        <v>0.08</v>
      </c>
      <c r="BH14" s="23">
        <v>0.1</v>
      </c>
      <c r="BI14" s="23">
        <v>0.34</v>
      </c>
      <c r="BJ14" s="23">
        <v>0</v>
      </c>
      <c r="BK14" s="23">
        <v>1.43</v>
      </c>
      <c r="BL14" s="23">
        <v>0</v>
      </c>
      <c r="BM14" s="23">
        <v>0.35</v>
      </c>
      <c r="BN14" s="23">
        <v>0.01</v>
      </c>
      <c r="BO14" s="23">
        <v>0</v>
      </c>
      <c r="BP14" s="23">
        <v>0</v>
      </c>
      <c r="BQ14" s="23">
        <v>0</v>
      </c>
      <c r="BR14" s="23">
        <v>0.14000000000000001</v>
      </c>
      <c r="BS14" s="23">
        <v>1.74</v>
      </c>
      <c r="BT14" s="23">
        <v>0.01</v>
      </c>
      <c r="BU14" s="23">
        <v>0</v>
      </c>
      <c r="BV14" s="23">
        <v>0.8</v>
      </c>
      <c r="BW14" s="23">
        <v>0.08</v>
      </c>
      <c r="BX14" s="23">
        <v>0</v>
      </c>
      <c r="BY14" s="23">
        <v>0</v>
      </c>
      <c r="BZ14" s="23">
        <v>0</v>
      </c>
      <c r="CA14" s="23">
        <v>0</v>
      </c>
      <c r="CB14" s="23">
        <v>121.6</v>
      </c>
      <c r="CC14" s="24"/>
      <c r="CD14" s="24"/>
      <c r="CE14" s="23">
        <v>29.09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1.56</v>
      </c>
    </row>
    <row r="15" spans="1:95" s="16" customFormat="1" x14ac:dyDescent="0.25">
      <c r="A15" s="31" t="str">
        <f>"300"</f>
        <v>300</v>
      </c>
      <c r="B15" s="18" t="s">
        <v>103</v>
      </c>
      <c r="C15" s="19" t="str">
        <f>"200"</f>
        <v>200</v>
      </c>
      <c r="D15" s="19">
        <v>0.08</v>
      </c>
      <c r="E15" s="19">
        <v>0</v>
      </c>
      <c r="F15" s="19">
        <v>0.02</v>
      </c>
      <c r="G15" s="19">
        <v>0.02</v>
      </c>
      <c r="H15" s="19">
        <v>9.14</v>
      </c>
      <c r="I15" s="19">
        <v>35.108615999999998</v>
      </c>
      <c r="J15" s="19">
        <v>0</v>
      </c>
      <c r="K15" s="19">
        <v>0</v>
      </c>
      <c r="L15" s="19">
        <v>0</v>
      </c>
      <c r="M15" s="19">
        <v>0</v>
      </c>
      <c r="N15" s="19">
        <v>9.1</v>
      </c>
      <c r="O15" s="19">
        <v>0</v>
      </c>
      <c r="P15" s="19">
        <v>0.04</v>
      </c>
      <c r="Q15" s="19">
        <v>0</v>
      </c>
      <c r="R15" s="19">
        <v>0</v>
      </c>
      <c r="S15" s="19">
        <v>0</v>
      </c>
      <c r="T15" s="19">
        <v>0.03</v>
      </c>
      <c r="U15" s="19">
        <v>0.1</v>
      </c>
      <c r="V15" s="19">
        <v>0.26</v>
      </c>
      <c r="W15" s="19">
        <v>0.26</v>
      </c>
      <c r="X15" s="19">
        <v>0</v>
      </c>
      <c r="Y15" s="19">
        <v>0</v>
      </c>
      <c r="Z15" s="19">
        <v>0.03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190.04</v>
      </c>
      <c r="CC15" s="20"/>
      <c r="CD15" s="20"/>
      <c r="CE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10</v>
      </c>
      <c r="CQ15" s="16">
        <v>0</v>
      </c>
    </row>
    <row r="16" spans="1:95" s="27" customFormat="1" x14ac:dyDescent="0.25">
      <c r="A16" s="32"/>
      <c r="B16" s="25" t="s">
        <v>104</v>
      </c>
      <c r="C16" s="26"/>
      <c r="D16" s="26">
        <v>12.04</v>
      </c>
      <c r="E16" s="26">
        <v>0.05</v>
      </c>
      <c r="F16" s="26">
        <v>10.39</v>
      </c>
      <c r="G16" s="26">
        <v>0.02</v>
      </c>
      <c r="H16" s="26">
        <v>75.25</v>
      </c>
      <c r="I16" s="26">
        <v>427.99</v>
      </c>
      <c r="J16" s="26">
        <v>5.51</v>
      </c>
      <c r="K16" s="26">
        <v>0.23</v>
      </c>
      <c r="L16" s="26">
        <v>5.51</v>
      </c>
      <c r="M16" s="26">
        <v>0</v>
      </c>
      <c r="N16" s="26">
        <v>10.92</v>
      </c>
      <c r="O16" s="26">
        <v>55.18</v>
      </c>
      <c r="P16" s="26">
        <v>9.15</v>
      </c>
      <c r="Q16" s="26">
        <v>0</v>
      </c>
      <c r="R16" s="26">
        <v>0</v>
      </c>
      <c r="S16" s="26">
        <v>0.11</v>
      </c>
      <c r="T16" s="26">
        <v>3.39</v>
      </c>
      <c r="U16" s="26">
        <v>596.99</v>
      </c>
      <c r="V16" s="26">
        <v>327.18</v>
      </c>
      <c r="W16" s="26">
        <v>29.35</v>
      </c>
      <c r="X16" s="26">
        <v>152.69999999999999</v>
      </c>
      <c r="Y16" s="26">
        <v>238.66</v>
      </c>
      <c r="Z16" s="26">
        <v>5.61</v>
      </c>
      <c r="AA16" s="26">
        <v>55.01</v>
      </c>
      <c r="AB16" s="26">
        <v>40.46</v>
      </c>
      <c r="AC16" s="26">
        <v>62.37</v>
      </c>
      <c r="AD16" s="26">
        <v>1.1399999999999999</v>
      </c>
      <c r="AE16" s="26">
        <v>0.33</v>
      </c>
      <c r="AF16" s="26">
        <v>0.16</v>
      </c>
      <c r="AG16" s="26">
        <v>3.21</v>
      </c>
      <c r="AH16" s="26">
        <v>6.44</v>
      </c>
      <c r="AI16" s="26">
        <v>0</v>
      </c>
      <c r="AJ16" s="27">
        <v>0</v>
      </c>
      <c r="AK16" s="27">
        <v>430.96</v>
      </c>
      <c r="AL16" s="27">
        <v>336.44</v>
      </c>
      <c r="AM16" s="27">
        <v>545.48</v>
      </c>
      <c r="AN16" s="27">
        <v>387.56</v>
      </c>
      <c r="AO16" s="27">
        <v>233.45</v>
      </c>
      <c r="AP16" s="27">
        <v>293.32</v>
      </c>
      <c r="AQ16" s="27">
        <v>133.24</v>
      </c>
      <c r="AR16" s="27">
        <v>432.41</v>
      </c>
      <c r="AS16" s="27">
        <v>423.32</v>
      </c>
      <c r="AT16" s="27">
        <v>815.01</v>
      </c>
      <c r="AU16" s="27">
        <v>803.78</v>
      </c>
      <c r="AV16" s="27">
        <v>219.94</v>
      </c>
      <c r="AW16" s="27">
        <v>524.37</v>
      </c>
      <c r="AX16" s="27">
        <v>1649.81</v>
      </c>
      <c r="AY16" s="27">
        <v>0</v>
      </c>
      <c r="AZ16" s="27">
        <v>365.95</v>
      </c>
      <c r="BA16" s="27">
        <v>443.32</v>
      </c>
      <c r="BB16" s="27">
        <v>314.74</v>
      </c>
      <c r="BC16" s="27">
        <v>240.25</v>
      </c>
      <c r="BD16" s="27">
        <v>0.35</v>
      </c>
      <c r="BE16" s="27">
        <v>0.08</v>
      </c>
      <c r="BF16" s="27">
        <v>7.0000000000000007E-2</v>
      </c>
      <c r="BG16" s="27">
        <v>0.17</v>
      </c>
      <c r="BH16" s="27">
        <v>0.22</v>
      </c>
      <c r="BI16" s="27">
        <v>0.73</v>
      </c>
      <c r="BJ16" s="27">
        <v>0</v>
      </c>
      <c r="BK16" s="27">
        <v>2.66</v>
      </c>
      <c r="BL16" s="27">
        <v>0</v>
      </c>
      <c r="BM16" s="27">
        <v>0.72</v>
      </c>
      <c r="BN16" s="27">
        <v>0.01</v>
      </c>
      <c r="BO16" s="27">
        <v>0</v>
      </c>
      <c r="BP16" s="27">
        <v>0</v>
      </c>
      <c r="BQ16" s="27">
        <v>0</v>
      </c>
      <c r="BR16" s="27">
        <v>0.28000000000000003</v>
      </c>
      <c r="BS16" s="27">
        <v>2.88</v>
      </c>
      <c r="BT16" s="27">
        <v>0.01</v>
      </c>
      <c r="BU16" s="27">
        <v>0</v>
      </c>
      <c r="BV16" s="27">
        <v>0.84</v>
      </c>
      <c r="BW16" s="27">
        <v>0.08</v>
      </c>
      <c r="BX16" s="27">
        <v>0</v>
      </c>
      <c r="BY16" s="27">
        <v>0</v>
      </c>
      <c r="BZ16" s="27">
        <v>0</v>
      </c>
      <c r="CA16" s="27">
        <v>0</v>
      </c>
      <c r="CB16" s="27">
        <v>325.64</v>
      </c>
      <c r="CC16" s="14"/>
      <c r="CD16" s="14" t="e">
        <f>$I$16/#REF!*100</f>
        <v>#REF!</v>
      </c>
      <c r="CE16" s="27">
        <v>61.76</v>
      </c>
      <c r="CG16" s="27">
        <v>0</v>
      </c>
      <c r="CH16" s="27">
        <v>0</v>
      </c>
      <c r="CI16" s="27">
        <v>0</v>
      </c>
      <c r="CJ16" s="27">
        <v>0</v>
      </c>
      <c r="CK16" s="27">
        <v>0</v>
      </c>
      <c r="CL16" s="27">
        <v>0</v>
      </c>
      <c r="CM16" s="27">
        <v>0</v>
      </c>
      <c r="CN16" s="27">
        <v>0</v>
      </c>
      <c r="CO16" s="27">
        <v>0</v>
      </c>
      <c r="CP16" s="27">
        <v>10</v>
      </c>
      <c r="CQ16" s="27">
        <v>1.56</v>
      </c>
    </row>
    <row r="17" spans="1:95" x14ac:dyDescent="0.25">
      <c r="A17" s="29"/>
      <c r="B17" s="17" t="s">
        <v>190</v>
      </c>
    </row>
    <row r="18" spans="1:95" s="16" customFormat="1" x14ac:dyDescent="0.25">
      <c r="A18" s="31" t="s">
        <v>188</v>
      </c>
      <c r="B18" s="18" t="s">
        <v>189</v>
      </c>
      <c r="C18" s="19" t="str">
        <f>"100"</f>
        <v>100</v>
      </c>
      <c r="D18" s="19">
        <v>0.5</v>
      </c>
      <c r="E18" s="19">
        <v>0</v>
      </c>
      <c r="F18" s="19">
        <v>0.1</v>
      </c>
      <c r="G18" s="19">
        <v>0</v>
      </c>
      <c r="H18" s="19">
        <v>10.3</v>
      </c>
      <c r="I18" s="19">
        <v>43.239999999999995</v>
      </c>
      <c r="J18" s="19">
        <v>0</v>
      </c>
      <c r="K18" s="19">
        <v>0</v>
      </c>
      <c r="L18" s="19">
        <v>0</v>
      </c>
      <c r="M18" s="19">
        <v>0</v>
      </c>
      <c r="N18" s="19">
        <v>9.9</v>
      </c>
      <c r="O18" s="19">
        <v>0.2</v>
      </c>
      <c r="P18" s="19">
        <v>0.2</v>
      </c>
      <c r="Q18" s="19">
        <v>0</v>
      </c>
      <c r="R18" s="19">
        <v>0</v>
      </c>
      <c r="S18" s="19">
        <v>0.5</v>
      </c>
      <c r="T18" s="19">
        <v>0.3</v>
      </c>
      <c r="U18" s="19">
        <v>6</v>
      </c>
      <c r="V18" s="19">
        <v>120</v>
      </c>
      <c r="W18" s="19">
        <v>7</v>
      </c>
      <c r="X18" s="19">
        <v>4</v>
      </c>
      <c r="Y18" s="19">
        <v>7</v>
      </c>
      <c r="Z18" s="19">
        <v>1.4</v>
      </c>
      <c r="AA18" s="19">
        <v>0</v>
      </c>
      <c r="AB18" s="19">
        <v>0</v>
      </c>
      <c r="AC18" s="19">
        <v>0</v>
      </c>
      <c r="AD18" s="19">
        <v>0.1</v>
      </c>
      <c r="AE18" s="19">
        <v>0.01</v>
      </c>
      <c r="AF18" s="19">
        <v>0.01</v>
      </c>
      <c r="AG18" s="19">
        <v>0.1</v>
      </c>
      <c r="AH18" s="19">
        <v>0.2</v>
      </c>
      <c r="AI18" s="19">
        <v>2</v>
      </c>
      <c r="AJ18" s="16">
        <v>0.2</v>
      </c>
      <c r="AK18" s="16">
        <v>8</v>
      </c>
      <c r="AL18" s="16">
        <v>10</v>
      </c>
      <c r="AM18" s="16">
        <v>14</v>
      </c>
      <c r="AN18" s="16">
        <v>14</v>
      </c>
      <c r="AO18" s="16">
        <v>2</v>
      </c>
      <c r="AP18" s="16">
        <v>8</v>
      </c>
      <c r="AQ18" s="16">
        <v>2</v>
      </c>
      <c r="AR18" s="16">
        <v>7</v>
      </c>
      <c r="AS18" s="16">
        <v>13</v>
      </c>
      <c r="AT18" s="16">
        <v>8</v>
      </c>
      <c r="AU18" s="16">
        <v>58</v>
      </c>
      <c r="AV18" s="16">
        <v>5</v>
      </c>
      <c r="AW18" s="16">
        <v>11</v>
      </c>
      <c r="AX18" s="16">
        <v>32</v>
      </c>
      <c r="AY18" s="16">
        <v>0</v>
      </c>
      <c r="AZ18" s="16">
        <v>10</v>
      </c>
      <c r="BA18" s="16">
        <v>12</v>
      </c>
      <c r="BB18" s="16">
        <v>5</v>
      </c>
      <c r="BC18" s="16">
        <v>4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88.1</v>
      </c>
      <c r="CC18" s="20"/>
      <c r="CD18" s="20"/>
      <c r="CE18" s="16">
        <v>0</v>
      </c>
      <c r="CG18" s="16">
        <v>2</v>
      </c>
      <c r="CH18" s="16">
        <v>2</v>
      </c>
      <c r="CI18" s="16">
        <v>2</v>
      </c>
      <c r="CJ18" s="16">
        <v>200</v>
      </c>
      <c r="CK18" s="16">
        <v>91</v>
      </c>
      <c r="CL18" s="16">
        <v>145.5</v>
      </c>
      <c r="CM18" s="16">
        <v>0.3</v>
      </c>
      <c r="CN18" s="16">
        <v>0.3</v>
      </c>
      <c r="CO18" s="16">
        <v>0.3</v>
      </c>
      <c r="CP18" s="16">
        <v>0</v>
      </c>
      <c r="CQ18" s="16">
        <v>0</v>
      </c>
    </row>
    <row r="19" spans="1:95" s="27" customFormat="1" x14ac:dyDescent="0.25">
      <c r="A19" s="32"/>
      <c r="B19" s="25" t="s">
        <v>191</v>
      </c>
      <c r="C19" s="26"/>
      <c r="D19" s="26">
        <v>0.5</v>
      </c>
      <c r="E19" s="26">
        <v>0</v>
      </c>
      <c r="F19" s="26">
        <v>0.1</v>
      </c>
      <c r="G19" s="26">
        <v>0</v>
      </c>
      <c r="H19" s="26">
        <v>10.3</v>
      </c>
      <c r="I19" s="26">
        <v>43.24</v>
      </c>
      <c r="J19" s="26">
        <v>0</v>
      </c>
      <c r="K19" s="26">
        <v>0</v>
      </c>
      <c r="L19" s="26">
        <v>0</v>
      </c>
      <c r="M19" s="26">
        <v>0</v>
      </c>
      <c r="N19" s="26">
        <v>9.9</v>
      </c>
      <c r="O19" s="26">
        <v>0.2</v>
      </c>
      <c r="P19" s="26">
        <v>0.2</v>
      </c>
      <c r="Q19" s="26">
        <v>0</v>
      </c>
      <c r="R19" s="26">
        <v>0</v>
      </c>
      <c r="S19" s="26">
        <v>0.5</v>
      </c>
      <c r="T19" s="26">
        <v>0.3</v>
      </c>
      <c r="U19" s="26">
        <v>6</v>
      </c>
      <c r="V19" s="26">
        <v>120</v>
      </c>
      <c r="W19" s="26">
        <v>7</v>
      </c>
      <c r="X19" s="26">
        <v>4</v>
      </c>
      <c r="Y19" s="26">
        <v>7</v>
      </c>
      <c r="Z19" s="26">
        <v>1.4</v>
      </c>
      <c r="AA19" s="26">
        <v>0</v>
      </c>
      <c r="AB19" s="26">
        <v>0</v>
      </c>
      <c r="AC19" s="26">
        <v>0</v>
      </c>
      <c r="AD19" s="26">
        <v>0.1</v>
      </c>
      <c r="AE19" s="26">
        <v>0.01</v>
      </c>
      <c r="AF19" s="26">
        <v>0.01</v>
      </c>
      <c r="AG19" s="26">
        <v>0.1</v>
      </c>
      <c r="AH19" s="26">
        <v>0.2</v>
      </c>
      <c r="AI19" s="26">
        <v>2</v>
      </c>
      <c r="AJ19" s="27">
        <v>0.2</v>
      </c>
      <c r="AK19" s="27">
        <v>8</v>
      </c>
      <c r="AL19" s="27">
        <v>10</v>
      </c>
      <c r="AM19" s="27">
        <v>14</v>
      </c>
      <c r="AN19" s="27">
        <v>14</v>
      </c>
      <c r="AO19" s="27">
        <v>2</v>
      </c>
      <c r="AP19" s="27">
        <v>8</v>
      </c>
      <c r="AQ19" s="27">
        <v>2</v>
      </c>
      <c r="AR19" s="27">
        <v>7</v>
      </c>
      <c r="AS19" s="27">
        <v>13</v>
      </c>
      <c r="AT19" s="27">
        <v>8</v>
      </c>
      <c r="AU19" s="27">
        <v>58</v>
      </c>
      <c r="AV19" s="27">
        <v>5</v>
      </c>
      <c r="AW19" s="27">
        <v>11</v>
      </c>
      <c r="AX19" s="27">
        <v>32</v>
      </c>
      <c r="AY19" s="27">
        <v>0</v>
      </c>
      <c r="AZ19" s="27">
        <v>10</v>
      </c>
      <c r="BA19" s="27">
        <v>12</v>
      </c>
      <c r="BB19" s="27">
        <v>5</v>
      </c>
      <c r="BC19" s="27">
        <v>4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88.1</v>
      </c>
      <c r="CC19" s="14"/>
      <c r="CD19" s="14" t="e">
        <f>$I$19/#REF!*100</f>
        <v>#REF!</v>
      </c>
      <c r="CE19" s="27">
        <v>0</v>
      </c>
      <c r="CG19" s="27">
        <v>2</v>
      </c>
      <c r="CH19" s="27">
        <v>2</v>
      </c>
      <c r="CI19" s="27">
        <v>2</v>
      </c>
      <c r="CJ19" s="27">
        <v>200</v>
      </c>
      <c r="CK19" s="27">
        <v>91</v>
      </c>
      <c r="CL19" s="27">
        <v>145.5</v>
      </c>
      <c r="CM19" s="27">
        <v>0.3</v>
      </c>
      <c r="CN19" s="27">
        <v>0.3</v>
      </c>
      <c r="CO19" s="27">
        <v>0.3</v>
      </c>
      <c r="CP19" s="27">
        <v>0</v>
      </c>
      <c r="CQ19" s="27">
        <v>0</v>
      </c>
    </row>
    <row r="20" spans="1:95" x14ac:dyDescent="0.25">
      <c r="A20" s="29"/>
      <c r="B20" s="17" t="s">
        <v>105</v>
      </c>
    </row>
    <row r="21" spans="1:95" s="23" customFormat="1" x14ac:dyDescent="0.25">
      <c r="A21" s="30" t="s">
        <v>188</v>
      </c>
      <c r="B21" s="21" t="s">
        <v>224</v>
      </c>
      <c r="C21" s="22" t="str">
        <f>"60"</f>
        <v>60</v>
      </c>
      <c r="D21" s="22">
        <v>0.47</v>
      </c>
      <c r="E21" s="22">
        <v>0</v>
      </c>
      <c r="F21" s="22">
        <v>0.06</v>
      </c>
      <c r="G21" s="22">
        <v>0.06</v>
      </c>
      <c r="H21" s="22">
        <v>1.47</v>
      </c>
      <c r="I21" s="22">
        <v>8.4025199999999991</v>
      </c>
      <c r="J21" s="22">
        <v>0</v>
      </c>
      <c r="K21" s="22">
        <v>0</v>
      </c>
      <c r="L21" s="22">
        <v>0</v>
      </c>
      <c r="M21" s="22">
        <v>0</v>
      </c>
      <c r="N21" s="22">
        <v>0.94</v>
      </c>
      <c r="O21" s="22">
        <v>0.06</v>
      </c>
      <c r="P21" s="22">
        <v>0.47</v>
      </c>
      <c r="Q21" s="22">
        <v>0</v>
      </c>
      <c r="R21" s="22">
        <v>0</v>
      </c>
      <c r="S21" s="22">
        <v>0.41</v>
      </c>
      <c r="T21" s="22">
        <v>2.29</v>
      </c>
      <c r="U21" s="22">
        <v>653.27</v>
      </c>
      <c r="V21" s="22">
        <v>82.91</v>
      </c>
      <c r="W21" s="22">
        <v>13.52</v>
      </c>
      <c r="X21" s="22">
        <v>8.23</v>
      </c>
      <c r="Y21" s="22">
        <v>14.11</v>
      </c>
      <c r="Z21" s="22">
        <v>0.35</v>
      </c>
      <c r="AA21" s="22">
        <v>0</v>
      </c>
      <c r="AB21" s="22">
        <v>17.64</v>
      </c>
      <c r="AC21" s="22">
        <v>3</v>
      </c>
      <c r="AD21" s="22">
        <v>0.06</v>
      </c>
      <c r="AE21" s="22">
        <v>0.01</v>
      </c>
      <c r="AF21" s="22">
        <v>0.01</v>
      </c>
      <c r="AG21" s="22">
        <v>0.06</v>
      </c>
      <c r="AH21" s="22">
        <v>0.12</v>
      </c>
      <c r="AI21" s="22">
        <v>2.94</v>
      </c>
      <c r="AJ21" s="23">
        <v>0</v>
      </c>
      <c r="AK21" s="23">
        <v>15.88</v>
      </c>
      <c r="AL21" s="23">
        <v>12.35</v>
      </c>
      <c r="AM21" s="23">
        <v>17.64</v>
      </c>
      <c r="AN21" s="23">
        <v>15.29</v>
      </c>
      <c r="AO21" s="23">
        <v>3.53</v>
      </c>
      <c r="AP21" s="23">
        <v>12.35</v>
      </c>
      <c r="AQ21" s="23">
        <v>2.94</v>
      </c>
      <c r="AR21" s="23">
        <v>10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55.2</v>
      </c>
      <c r="CC21" s="24"/>
      <c r="CD21" s="24"/>
      <c r="CE21" s="23">
        <v>2.94</v>
      </c>
      <c r="CG21" s="23">
        <v>1.8</v>
      </c>
      <c r="CH21" s="23">
        <v>1.8</v>
      </c>
      <c r="CI21" s="23">
        <v>1.8</v>
      </c>
      <c r="CJ21" s="23">
        <v>510</v>
      </c>
      <c r="CK21" s="23">
        <v>120</v>
      </c>
      <c r="CL21" s="23">
        <v>315</v>
      </c>
      <c r="CM21" s="23">
        <v>0.12</v>
      </c>
      <c r="CN21" s="23">
        <v>0.12</v>
      </c>
      <c r="CO21" s="23">
        <v>0.12</v>
      </c>
      <c r="CP21" s="23">
        <v>0</v>
      </c>
      <c r="CQ21" s="23">
        <v>0</v>
      </c>
    </row>
    <row r="22" spans="1:95" s="23" customFormat="1" x14ac:dyDescent="0.25">
      <c r="A22" s="30" t="str">
        <f>"63"</f>
        <v>63</v>
      </c>
      <c r="B22" s="21" t="s">
        <v>107</v>
      </c>
      <c r="C22" s="22" t="str">
        <f>"180"</f>
        <v>180</v>
      </c>
      <c r="D22" s="22">
        <v>1.9</v>
      </c>
      <c r="E22" s="22">
        <v>0.01</v>
      </c>
      <c r="F22" s="22">
        <v>1.55</v>
      </c>
      <c r="G22" s="22">
        <v>0.25</v>
      </c>
      <c r="H22" s="22">
        <v>15.51</v>
      </c>
      <c r="I22" s="22">
        <v>81.689107391999997</v>
      </c>
      <c r="J22" s="22">
        <v>1.01</v>
      </c>
      <c r="K22" s="22">
        <v>0.04</v>
      </c>
      <c r="L22" s="22">
        <v>0.95</v>
      </c>
      <c r="M22" s="22">
        <v>0</v>
      </c>
      <c r="N22" s="22">
        <v>1.72</v>
      </c>
      <c r="O22" s="22">
        <v>12.19</v>
      </c>
      <c r="P22" s="22">
        <v>1.6</v>
      </c>
      <c r="Q22" s="22">
        <v>0</v>
      </c>
      <c r="R22" s="22">
        <v>0</v>
      </c>
      <c r="S22" s="22">
        <v>0.15</v>
      </c>
      <c r="T22" s="22">
        <v>1.03</v>
      </c>
      <c r="U22" s="22">
        <v>74.36</v>
      </c>
      <c r="V22" s="22">
        <v>322.81</v>
      </c>
      <c r="W22" s="22">
        <v>11.92</v>
      </c>
      <c r="X22" s="22">
        <v>17.32</v>
      </c>
      <c r="Y22" s="22">
        <v>56.78</v>
      </c>
      <c r="Z22" s="22">
        <v>0.67</v>
      </c>
      <c r="AA22" s="22">
        <v>6.12</v>
      </c>
      <c r="AB22" s="22">
        <v>705.67</v>
      </c>
      <c r="AC22" s="22">
        <v>157.01</v>
      </c>
      <c r="AD22" s="22">
        <v>0.2</v>
      </c>
      <c r="AE22" s="22">
        <v>0.06</v>
      </c>
      <c r="AF22" s="22">
        <v>0.04</v>
      </c>
      <c r="AG22" s="22">
        <v>0.78</v>
      </c>
      <c r="AH22" s="22">
        <v>1.42</v>
      </c>
      <c r="AI22" s="22">
        <v>5.04</v>
      </c>
      <c r="AJ22" s="23">
        <v>0</v>
      </c>
      <c r="AK22" s="23">
        <v>41.91</v>
      </c>
      <c r="AL22" s="23">
        <v>46.77</v>
      </c>
      <c r="AM22" s="23">
        <v>63.98</v>
      </c>
      <c r="AN22" s="23">
        <v>55.82</v>
      </c>
      <c r="AO22" s="23">
        <v>14.32</v>
      </c>
      <c r="AP22" s="23">
        <v>38.53</v>
      </c>
      <c r="AQ22" s="23">
        <v>18.579999999999998</v>
      </c>
      <c r="AR22" s="23">
        <v>55.85</v>
      </c>
      <c r="AS22" s="23">
        <v>56.67</v>
      </c>
      <c r="AT22" s="23">
        <v>108.63</v>
      </c>
      <c r="AU22" s="23">
        <v>87.56</v>
      </c>
      <c r="AV22" s="23">
        <v>19.05</v>
      </c>
      <c r="AW22" s="23">
        <v>44.04</v>
      </c>
      <c r="AX22" s="23">
        <v>353.26</v>
      </c>
      <c r="AY22" s="23">
        <v>0</v>
      </c>
      <c r="AZ22" s="23">
        <v>83.74</v>
      </c>
      <c r="BA22" s="23">
        <v>45.16</v>
      </c>
      <c r="BB22" s="23">
        <v>32.78</v>
      </c>
      <c r="BC22" s="23">
        <v>19.46</v>
      </c>
      <c r="BD22" s="23">
        <v>0.06</v>
      </c>
      <c r="BE22" s="23">
        <v>0.01</v>
      </c>
      <c r="BF22" s="23">
        <v>0.01</v>
      </c>
      <c r="BG22" s="23">
        <v>0.03</v>
      </c>
      <c r="BH22" s="23">
        <v>0.04</v>
      </c>
      <c r="BI22" s="23">
        <v>0.12</v>
      </c>
      <c r="BJ22" s="23">
        <v>0</v>
      </c>
      <c r="BK22" s="23">
        <v>0.43</v>
      </c>
      <c r="BL22" s="23">
        <v>0</v>
      </c>
      <c r="BM22" s="23">
        <v>0.12</v>
      </c>
      <c r="BN22" s="23">
        <v>0</v>
      </c>
      <c r="BO22" s="23">
        <v>0</v>
      </c>
      <c r="BP22" s="23">
        <v>0</v>
      </c>
      <c r="BQ22" s="23">
        <v>0</v>
      </c>
      <c r="BR22" s="23">
        <v>0.05</v>
      </c>
      <c r="BS22" s="23">
        <v>0.43</v>
      </c>
      <c r="BT22" s="23">
        <v>0</v>
      </c>
      <c r="BU22" s="23">
        <v>0</v>
      </c>
      <c r="BV22" s="23">
        <v>0.09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188.69</v>
      </c>
      <c r="CC22" s="24"/>
      <c r="CD22" s="24"/>
      <c r="CE22" s="23">
        <v>123.73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0.18</v>
      </c>
    </row>
    <row r="23" spans="1:95" s="23" customFormat="1" x14ac:dyDescent="0.25">
      <c r="A23" s="30" t="str">
        <f>"227"</f>
        <v>227</v>
      </c>
      <c r="B23" s="21" t="s">
        <v>108</v>
      </c>
      <c r="C23" s="22" t="str">
        <f>"130"</f>
        <v>130</v>
      </c>
      <c r="D23" s="22">
        <v>4.59</v>
      </c>
      <c r="E23" s="22">
        <v>0.02</v>
      </c>
      <c r="F23" s="22">
        <v>3.06</v>
      </c>
      <c r="G23" s="22">
        <v>0</v>
      </c>
      <c r="H23" s="22">
        <v>29.6</v>
      </c>
      <c r="I23" s="22">
        <v>163.85339205405415</v>
      </c>
      <c r="J23" s="22">
        <v>1.97</v>
      </c>
      <c r="K23" s="22">
        <v>0.09</v>
      </c>
      <c r="L23" s="22">
        <v>1.97</v>
      </c>
      <c r="M23" s="22">
        <v>0</v>
      </c>
      <c r="N23" s="22">
        <v>0.83</v>
      </c>
      <c r="O23" s="22">
        <v>27.27</v>
      </c>
      <c r="P23" s="22">
        <v>1.49</v>
      </c>
      <c r="Q23" s="22">
        <v>0</v>
      </c>
      <c r="R23" s="22">
        <v>0</v>
      </c>
      <c r="S23" s="22">
        <v>0</v>
      </c>
      <c r="T23" s="22">
        <v>0.23</v>
      </c>
      <c r="U23" s="22">
        <v>1.57</v>
      </c>
      <c r="V23" s="22">
        <v>48.38</v>
      </c>
      <c r="W23" s="22">
        <v>7.77</v>
      </c>
      <c r="X23" s="22">
        <v>6.16</v>
      </c>
      <c r="Y23" s="22">
        <v>34.090000000000003</v>
      </c>
      <c r="Z23" s="22">
        <v>0.62</v>
      </c>
      <c r="AA23" s="22">
        <v>12.44</v>
      </c>
      <c r="AB23" s="22">
        <v>10.68</v>
      </c>
      <c r="AC23" s="22">
        <v>22.94</v>
      </c>
      <c r="AD23" s="22">
        <v>0.7</v>
      </c>
      <c r="AE23" s="22">
        <v>0.05</v>
      </c>
      <c r="AF23" s="22">
        <v>0.02</v>
      </c>
      <c r="AG23" s="22">
        <v>0.42</v>
      </c>
      <c r="AH23" s="22">
        <v>1.29</v>
      </c>
      <c r="AI23" s="22">
        <v>0</v>
      </c>
      <c r="AJ23" s="23">
        <v>0</v>
      </c>
      <c r="AK23" s="23">
        <v>198.94</v>
      </c>
      <c r="AL23" s="23">
        <v>181.85</v>
      </c>
      <c r="AM23" s="23">
        <v>340.71</v>
      </c>
      <c r="AN23" s="23">
        <v>106.21</v>
      </c>
      <c r="AO23" s="23">
        <v>64.87</v>
      </c>
      <c r="AP23" s="23">
        <v>131.66</v>
      </c>
      <c r="AQ23" s="23">
        <v>42.92</v>
      </c>
      <c r="AR23" s="23">
        <v>211.43</v>
      </c>
      <c r="AS23" s="23">
        <v>139.72</v>
      </c>
      <c r="AT23" s="23">
        <v>168.65</v>
      </c>
      <c r="AU23" s="23">
        <v>144.34</v>
      </c>
      <c r="AV23" s="23">
        <v>84.79</v>
      </c>
      <c r="AW23" s="23">
        <v>147.81</v>
      </c>
      <c r="AX23" s="23">
        <v>1298.8</v>
      </c>
      <c r="AY23" s="23">
        <v>0</v>
      </c>
      <c r="AZ23" s="23">
        <v>409.22</v>
      </c>
      <c r="BA23" s="23">
        <v>211.69</v>
      </c>
      <c r="BB23" s="23">
        <v>106.14</v>
      </c>
      <c r="BC23" s="23">
        <v>84.26</v>
      </c>
      <c r="BD23" s="23">
        <v>0.12</v>
      </c>
      <c r="BE23" s="23">
        <v>0.03</v>
      </c>
      <c r="BF23" s="23">
        <v>0.02</v>
      </c>
      <c r="BG23" s="23">
        <v>0.06</v>
      </c>
      <c r="BH23" s="23">
        <v>7.0000000000000007E-2</v>
      </c>
      <c r="BI23" s="23">
        <v>0.24</v>
      </c>
      <c r="BJ23" s="23">
        <v>0</v>
      </c>
      <c r="BK23" s="23">
        <v>0.83</v>
      </c>
      <c r="BL23" s="23">
        <v>0</v>
      </c>
      <c r="BM23" s="23">
        <v>0.24</v>
      </c>
      <c r="BN23" s="23">
        <v>0</v>
      </c>
      <c r="BO23" s="23">
        <v>0</v>
      </c>
      <c r="BP23" s="23">
        <v>0</v>
      </c>
      <c r="BQ23" s="23">
        <v>0</v>
      </c>
      <c r="BR23" s="23">
        <v>0.09</v>
      </c>
      <c r="BS23" s="23">
        <v>0.71</v>
      </c>
      <c r="BT23" s="23">
        <v>0</v>
      </c>
      <c r="BU23" s="23">
        <v>0</v>
      </c>
      <c r="BV23" s="23">
        <v>0.21</v>
      </c>
      <c r="BW23" s="23">
        <v>0.01</v>
      </c>
      <c r="BX23" s="23">
        <v>0</v>
      </c>
      <c r="BY23" s="23">
        <v>0</v>
      </c>
      <c r="BZ23" s="23">
        <v>0</v>
      </c>
      <c r="CA23" s="23">
        <v>0</v>
      </c>
      <c r="CB23" s="23">
        <v>6.32</v>
      </c>
      <c r="CC23" s="24"/>
      <c r="CD23" s="24"/>
      <c r="CE23" s="23">
        <v>14.22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</row>
    <row r="24" spans="1:95" s="23" customFormat="1" x14ac:dyDescent="0.25">
      <c r="A24" s="30" t="str">
        <f>"96"</f>
        <v>96</v>
      </c>
      <c r="B24" s="21" t="s">
        <v>109</v>
      </c>
      <c r="C24" s="22" t="str">
        <f>"70"</f>
        <v>70</v>
      </c>
      <c r="D24" s="22">
        <v>9.66</v>
      </c>
      <c r="E24" s="22">
        <v>9.2799999999999994</v>
      </c>
      <c r="F24" s="22">
        <v>10.01</v>
      </c>
      <c r="G24" s="22">
        <v>0</v>
      </c>
      <c r="H24" s="22">
        <v>2.44</v>
      </c>
      <c r="I24" s="22">
        <v>138.11593285000001</v>
      </c>
      <c r="J24" s="22">
        <v>4.22</v>
      </c>
      <c r="K24" s="22">
        <v>1.52</v>
      </c>
      <c r="L24" s="22">
        <v>4.22</v>
      </c>
      <c r="M24" s="22">
        <v>0</v>
      </c>
      <c r="N24" s="22">
        <v>0.85</v>
      </c>
      <c r="O24" s="22">
        <v>1.32</v>
      </c>
      <c r="P24" s="22">
        <v>0.26</v>
      </c>
      <c r="Q24" s="22">
        <v>0</v>
      </c>
      <c r="R24" s="22">
        <v>0</v>
      </c>
      <c r="S24" s="22">
        <v>7.0000000000000007E-2</v>
      </c>
      <c r="T24" s="22">
        <v>0.92</v>
      </c>
      <c r="U24" s="22">
        <v>107.64</v>
      </c>
      <c r="V24" s="22">
        <v>190.92</v>
      </c>
      <c r="W24" s="22">
        <v>7.89</v>
      </c>
      <c r="X24" s="22">
        <v>13.01</v>
      </c>
      <c r="Y24" s="22">
        <v>99.97</v>
      </c>
      <c r="Z24" s="22">
        <v>1.46</v>
      </c>
      <c r="AA24" s="22">
        <v>0</v>
      </c>
      <c r="AB24" s="22">
        <v>27.85</v>
      </c>
      <c r="AC24" s="22">
        <v>6.83</v>
      </c>
      <c r="AD24" s="22">
        <v>1.31</v>
      </c>
      <c r="AE24" s="22">
        <v>0.02</v>
      </c>
      <c r="AF24" s="22">
        <v>0.06</v>
      </c>
      <c r="AG24" s="22">
        <v>1.93</v>
      </c>
      <c r="AH24" s="22">
        <v>4.6900000000000004</v>
      </c>
      <c r="AI24" s="22">
        <v>0.19</v>
      </c>
      <c r="AJ24" s="23">
        <v>0</v>
      </c>
      <c r="AK24" s="23">
        <v>525.38</v>
      </c>
      <c r="AL24" s="23">
        <v>398.35</v>
      </c>
      <c r="AM24" s="23">
        <v>752.76</v>
      </c>
      <c r="AN24" s="23">
        <v>797.73</v>
      </c>
      <c r="AO24" s="23">
        <v>224.96</v>
      </c>
      <c r="AP24" s="23">
        <v>406.6</v>
      </c>
      <c r="AQ24" s="23">
        <v>106.68</v>
      </c>
      <c r="AR24" s="23">
        <v>406.15</v>
      </c>
      <c r="AS24" s="23">
        <v>548.19000000000005</v>
      </c>
      <c r="AT24" s="23">
        <v>528.04999999999995</v>
      </c>
      <c r="AU24" s="23">
        <v>890.25</v>
      </c>
      <c r="AV24" s="23">
        <v>358.11</v>
      </c>
      <c r="AW24" s="23">
        <v>474.21</v>
      </c>
      <c r="AX24" s="23">
        <v>1591.45</v>
      </c>
      <c r="AY24" s="23">
        <v>144.72999999999999</v>
      </c>
      <c r="AZ24" s="23">
        <v>360.06</v>
      </c>
      <c r="BA24" s="23">
        <v>398.66</v>
      </c>
      <c r="BB24" s="23">
        <v>333.09</v>
      </c>
      <c r="BC24" s="23">
        <v>133.01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0.13</v>
      </c>
      <c r="BL24" s="23">
        <v>0</v>
      </c>
      <c r="BM24" s="23">
        <v>0.08</v>
      </c>
      <c r="BN24" s="23">
        <v>0.01</v>
      </c>
      <c r="BO24" s="23">
        <v>0.01</v>
      </c>
      <c r="BP24" s="23">
        <v>0</v>
      </c>
      <c r="BQ24" s="23">
        <v>0</v>
      </c>
      <c r="BR24" s="23">
        <v>0</v>
      </c>
      <c r="BS24" s="23">
        <v>0.48</v>
      </c>
      <c r="BT24" s="23">
        <v>0</v>
      </c>
      <c r="BU24" s="23">
        <v>0</v>
      </c>
      <c r="BV24" s="23">
        <v>1.19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42.57</v>
      </c>
      <c r="CC24" s="24"/>
      <c r="CD24" s="24"/>
      <c r="CE24" s="23">
        <v>4.6399999999999997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0.28999999999999998</v>
      </c>
    </row>
    <row r="25" spans="1:95" s="23" customFormat="1" x14ac:dyDescent="0.25">
      <c r="A25" s="30" t="str">
        <f>"268"</f>
        <v>268</v>
      </c>
      <c r="B25" s="21" t="s">
        <v>110</v>
      </c>
      <c r="C25" s="22" t="str">
        <f>"180"</f>
        <v>180</v>
      </c>
      <c r="D25" s="22">
        <v>0.48</v>
      </c>
      <c r="E25" s="22">
        <v>0.16</v>
      </c>
      <c r="F25" s="22">
        <v>0.06</v>
      </c>
      <c r="G25" s="22">
        <v>0</v>
      </c>
      <c r="H25" s="22">
        <v>29</v>
      </c>
      <c r="I25" s="22">
        <v>110.56529959199999</v>
      </c>
      <c r="J25" s="22">
        <v>0</v>
      </c>
      <c r="K25" s="22">
        <v>0</v>
      </c>
      <c r="L25" s="22">
        <v>0</v>
      </c>
      <c r="M25" s="22">
        <v>0</v>
      </c>
      <c r="N25" s="22">
        <v>27.6</v>
      </c>
      <c r="O25" s="22">
        <v>0.23</v>
      </c>
      <c r="P25" s="22">
        <v>1.17</v>
      </c>
      <c r="Q25" s="22">
        <v>0</v>
      </c>
      <c r="R25" s="22">
        <v>0</v>
      </c>
      <c r="S25" s="22">
        <v>0</v>
      </c>
      <c r="T25" s="22">
        <v>0.34</v>
      </c>
      <c r="U25" s="22">
        <v>0.18</v>
      </c>
      <c r="V25" s="22">
        <v>112.07</v>
      </c>
      <c r="W25" s="22">
        <v>12.78</v>
      </c>
      <c r="X25" s="22">
        <v>7.26</v>
      </c>
      <c r="Y25" s="22">
        <v>9.5299999999999994</v>
      </c>
      <c r="Z25" s="22">
        <v>0.8</v>
      </c>
      <c r="AA25" s="22">
        <v>0</v>
      </c>
      <c r="AB25" s="22">
        <v>103.81</v>
      </c>
      <c r="AC25" s="22">
        <v>0</v>
      </c>
      <c r="AD25" s="22">
        <v>0</v>
      </c>
      <c r="AE25" s="22">
        <v>0.06</v>
      </c>
      <c r="AF25" s="22">
        <v>0.17</v>
      </c>
      <c r="AG25" s="22">
        <v>0.27</v>
      </c>
      <c r="AH25" s="22">
        <v>0</v>
      </c>
      <c r="AI25" s="22">
        <v>0.1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180.02</v>
      </c>
      <c r="CC25" s="24"/>
      <c r="CD25" s="24"/>
      <c r="CE25" s="23">
        <v>17.3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18</v>
      </c>
      <c r="CQ25" s="23">
        <v>0</v>
      </c>
    </row>
    <row r="26" spans="1:95" s="23" customFormat="1" ht="31.5" x14ac:dyDescent="0.25">
      <c r="A26" s="30" t="str">
        <f>"1.5"</f>
        <v>1.5</v>
      </c>
      <c r="B26" s="21" t="s">
        <v>100</v>
      </c>
      <c r="C26" s="22" t="str">
        <f>"20"</f>
        <v>20</v>
      </c>
      <c r="D26" s="22">
        <v>1.58</v>
      </c>
      <c r="E26" s="22">
        <v>0</v>
      </c>
      <c r="F26" s="22">
        <v>0.2</v>
      </c>
      <c r="G26" s="22">
        <v>0</v>
      </c>
      <c r="H26" s="22">
        <v>10.32</v>
      </c>
      <c r="I26" s="22">
        <v>49.1</v>
      </c>
      <c r="J26" s="22">
        <v>0.04</v>
      </c>
      <c r="K26" s="22">
        <v>0</v>
      </c>
      <c r="L26" s="22">
        <v>0.04</v>
      </c>
      <c r="M26" s="22">
        <v>0</v>
      </c>
      <c r="N26" s="22">
        <v>0.42</v>
      </c>
      <c r="O26" s="22">
        <v>9.24</v>
      </c>
      <c r="P26" s="22">
        <v>0.66</v>
      </c>
      <c r="Q26" s="22">
        <v>0</v>
      </c>
      <c r="R26" s="22">
        <v>0</v>
      </c>
      <c r="S26" s="22">
        <v>0.06</v>
      </c>
      <c r="T26" s="22">
        <v>0.3</v>
      </c>
      <c r="U26" s="22">
        <v>0</v>
      </c>
      <c r="V26" s="22">
        <v>26.6</v>
      </c>
      <c r="W26" s="22">
        <v>4.5999999999999996</v>
      </c>
      <c r="X26" s="22">
        <v>6.6</v>
      </c>
      <c r="Y26" s="22">
        <v>17.399999999999999</v>
      </c>
      <c r="Z26" s="22">
        <v>0.4</v>
      </c>
      <c r="AA26" s="22">
        <v>0</v>
      </c>
      <c r="AB26" s="22">
        <v>0</v>
      </c>
      <c r="AC26" s="22">
        <v>0</v>
      </c>
      <c r="AD26" s="22">
        <v>0.26</v>
      </c>
      <c r="AE26" s="22">
        <v>0.03</v>
      </c>
      <c r="AF26" s="22">
        <v>0.01</v>
      </c>
      <c r="AG26" s="22">
        <v>0.32</v>
      </c>
      <c r="AH26" s="22">
        <v>0.62</v>
      </c>
      <c r="AI26" s="22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7.54</v>
      </c>
      <c r="CC26" s="24"/>
      <c r="CD26" s="24"/>
      <c r="CE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</row>
    <row r="27" spans="1:95" s="16" customFormat="1" x14ac:dyDescent="0.25">
      <c r="A27" s="31" t="s">
        <v>192</v>
      </c>
      <c r="B27" s="18" t="s">
        <v>111</v>
      </c>
      <c r="C27" s="19" t="str">
        <f>"20"</f>
        <v>20</v>
      </c>
      <c r="D27" s="19">
        <v>1.32</v>
      </c>
      <c r="E27" s="19">
        <v>0</v>
      </c>
      <c r="F27" s="19">
        <v>0.24</v>
      </c>
      <c r="G27" s="19">
        <v>0</v>
      </c>
      <c r="H27" s="19">
        <v>8.34</v>
      </c>
      <c r="I27" s="19">
        <v>38.676000000000002</v>
      </c>
      <c r="J27" s="19">
        <v>0.04</v>
      </c>
      <c r="K27" s="19">
        <v>0</v>
      </c>
      <c r="L27" s="19">
        <v>0.04</v>
      </c>
      <c r="M27" s="19">
        <v>0</v>
      </c>
      <c r="N27" s="19">
        <v>0.24</v>
      </c>
      <c r="O27" s="19">
        <v>6.44</v>
      </c>
      <c r="P27" s="19">
        <v>1.66</v>
      </c>
      <c r="Q27" s="19">
        <v>0</v>
      </c>
      <c r="R27" s="19">
        <v>0</v>
      </c>
      <c r="S27" s="19">
        <v>0.2</v>
      </c>
      <c r="T27" s="19">
        <v>0.5</v>
      </c>
      <c r="U27" s="19">
        <v>0</v>
      </c>
      <c r="V27" s="19">
        <v>49</v>
      </c>
      <c r="W27" s="19">
        <v>7</v>
      </c>
      <c r="X27" s="19">
        <v>9.4</v>
      </c>
      <c r="Y27" s="19">
        <v>31.6</v>
      </c>
      <c r="Z27" s="19">
        <v>0.78</v>
      </c>
      <c r="AA27" s="19">
        <v>0</v>
      </c>
      <c r="AB27" s="19">
        <v>1</v>
      </c>
      <c r="AC27" s="19">
        <v>0.2</v>
      </c>
      <c r="AD27" s="19">
        <v>0.28000000000000003</v>
      </c>
      <c r="AE27" s="19">
        <v>0.04</v>
      </c>
      <c r="AF27" s="19">
        <v>0.02</v>
      </c>
      <c r="AG27" s="19">
        <v>0.14000000000000001</v>
      </c>
      <c r="AH27" s="19">
        <v>0.4</v>
      </c>
      <c r="AI27" s="19">
        <v>0</v>
      </c>
      <c r="AJ27" s="16">
        <v>0</v>
      </c>
      <c r="AK27" s="16">
        <v>64.400000000000006</v>
      </c>
      <c r="AL27" s="16">
        <v>49.6</v>
      </c>
      <c r="AM27" s="16">
        <v>85.4</v>
      </c>
      <c r="AN27" s="16">
        <v>44.6</v>
      </c>
      <c r="AO27" s="16">
        <v>18.600000000000001</v>
      </c>
      <c r="AP27" s="16">
        <v>39.6</v>
      </c>
      <c r="AQ27" s="16">
        <v>16</v>
      </c>
      <c r="AR27" s="16">
        <v>74.2</v>
      </c>
      <c r="AS27" s="16">
        <v>59.4</v>
      </c>
      <c r="AT27" s="16">
        <v>58.2</v>
      </c>
      <c r="AU27" s="16">
        <v>92.8</v>
      </c>
      <c r="AV27" s="16">
        <v>24.8</v>
      </c>
      <c r="AW27" s="16">
        <v>62</v>
      </c>
      <c r="AX27" s="16">
        <v>305.8</v>
      </c>
      <c r="AY27" s="16">
        <v>0</v>
      </c>
      <c r="AZ27" s="16">
        <v>105.2</v>
      </c>
      <c r="BA27" s="16">
        <v>58.2</v>
      </c>
      <c r="BB27" s="16">
        <v>36</v>
      </c>
      <c r="BC27" s="16">
        <v>26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0.03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0.02</v>
      </c>
      <c r="BT27" s="16">
        <v>0</v>
      </c>
      <c r="BU27" s="16">
        <v>0</v>
      </c>
      <c r="BV27" s="16">
        <v>0.1</v>
      </c>
      <c r="BW27" s="16">
        <v>0.02</v>
      </c>
      <c r="BX27" s="16">
        <v>0</v>
      </c>
      <c r="BY27" s="16">
        <v>0</v>
      </c>
      <c r="BZ27" s="16">
        <v>0</v>
      </c>
      <c r="CA27" s="16">
        <v>0</v>
      </c>
      <c r="CB27" s="16">
        <v>9.4</v>
      </c>
      <c r="CC27" s="20"/>
      <c r="CD27" s="20"/>
      <c r="CE27" s="16">
        <v>0.17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</row>
    <row r="28" spans="1:95" s="27" customFormat="1" x14ac:dyDescent="0.25">
      <c r="A28" s="32"/>
      <c r="B28" s="25" t="s">
        <v>112</v>
      </c>
      <c r="C28" s="26"/>
      <c r="D28" s="26">
        <v>20</v>
      </c>
      <c r="E28" s="26">
        <v>9.4600000000000009</v>
      </c>
      <c r="F28" s="26">
        <v>15.17</v>
      </c>
      <c r="G28" s="26">
        <v>0.31</v>
      </c>
      <c r="H28" s="26">
        <v>96.67</v>
      </c>
      <c r="I28" s="26">
        <v>590.4</v>
      </c>
      <c r="J28" s="26">
        <v>7.28</v>
      </c>
      <c r="K28" s="26">
        <v>1.65</v>
      </c>
      <c r="L28" s="26">
        <v>7.22</v>
      </c>
      <c r="M28" s="26">
        <v>0</v>
      </c>
      <c r="N28" s="26">
        <v>32.61</v>
      </c>
      <c r="O28" s="26">
        <v>56.75</v>
      </c>
      <c r="P28" s="26">
        <v>7.31</v>
      </c>
      <c r="Q28" s="26">
        <v>0</v>
      </c>
      <c r="R28" s="26">
        <v>0</v>
      </c>
      <c r="S28" s="26">
        <v>0.89</v>
      </c>
      <c r="T28" s="26">
        <v>5.61</v>
      </c>
      <c r="U28" s="26">
        <v>837.02</v>
      </c>
      <c r="V28" s="26">
        <v>832.68</v>
      </c>
      <c r="W28" s="26">
        <v>65.48</v>
      </c>
      <c r="X28" s="26">
        <v>67.989999999999995</v>
      </c>
      <c r="Y28" s="26">
        <v>263.48</v>
      </c>
      <c r="Z28" s="26">
        <v>5.09</v>
      </c>
      <c r="AA28" s="26">
        <v>18.55</v>
      </c>
      <c r="AB28" s="26">
        <v>866.65</v>
      </c>
      <c r="AC28" s="26">
        <v>189.98</v>
      </c>
      <c r="AD28" s="26">
        <v>2.81</v>
      </c>
      <c r="AE28" s="26">
        <v>0.27</v>
      </c>
      <c r="AF28" s="26">
        <v>0.33</v>
      </c>
      <c r="AG28" s="26">
        <v>3.93</v>
      </c>
      <c r="AH28" s="26">
        <v>8.5399999999999991</v>
      </c>
      <c r="AI28" s="26">
        <v>8.2799999999999994</v>
      </c>
      <c r="AJ28" s="27">
        <v>0</v>
      </c>
      <c r="AK28" s="27">
        <v>846.51</v>
      </c>
      <c r="AL28" s="27">
        <v>688.91</v>
      </c>
      <c r="AM28" s="27">
        <v>1260.49</v>
      </c>
      <c r="AN28" s="27">
        <v>1019.65</v>
      </c>
      <c r="AO28" s="27">
        <v>326.27999999999997</v>
      </c>
      <c r="AP28" s="27">
        <v>628.73</v>
      </c>
      <c r="AQ28" s="27">
        <v>187.12</v>
      </c>
      <c r="AR28" s="27">
        <v>757.62</v>
      </c>
      <c r="AS28" s="27">
        <v>803.98</v>
      </c>
      <c r="AT28" s="27">
        <v>863.53</v>
      </c>
      <c r="AU28" s="27">
        <v>1214.95</v>
      </c>
      <c r="AV28" s="27">
        <v>486.75</v>
      </c>
      <c r="AW28" s="27">
        <v>728.05</v>
      </c>
      <c r="AX28" s="27">
        <v>3549.31</v>
      </c>
      <c r="AY28" s="27">
        <v>144.72999999999999</v>
      </c>
      <c r="AZ28" s="27">
        <v>958.22</v>
      </c>
      <c r="BA28" s="27">
        <v>713.71</v>
      </c>
      <c r="BB28" s="27">
        <v>508</v>
      </c>
      <c r="BC28" s="27">
        <v>262.73</v>
      </c>
      <c r="BD28" s="27">
        <v>0.17</v>
      </c>
      <c r="BE28" s="27">
        <v>0.04</v>
      </c>
      <c r="BF28" s="27">
        <v>0.03</v>
      </c>
      <c r="BG28" s="27">
        <v>0.09</v>
      </c>
      <c r="BH28" s="27">
        <v>0.11</v>
      </c>
      <c r="BI28" s="27">
        <v>0.36</v>
      </c>
      <c r="BJ28" s="27">
        <v>0</v>
      </c>
      <c r="BK28" s="27">
        <v>1.42</v>
      </c>
      <c r="BL28" s="27">
        <v>0</v>
      </c>
      <c r="BM28" s="27">
        <v>0.44</v>
      </c>
      <c r="BN28" s="27">
        <v>0.01</v>
      </c>
      <c r="BO28" s="27">
        <v>0.01</v>
      </c>
      <c r="BP28" s="27">
        <v>0</v>
      </c>
      <c r="BQ28" s="27">
        <v>0</v>
      </c>
      <c r="BR28" s="27">
        <v>0.14000000000000001</v>
      </c>
      <c r="BS28" s="27">
        <v>1.64</v>
      </c>
      <c r="BT28" s="27">
        <v>0</v>
      </c>
      <c r="BU28" s="27">
        <v>0</v>
      </c>
      <c r="BV28" s="27">
        <v>1.59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489.74</v>
      </c>
      <c r="CC28" s="14"/>
      <c r="CD28" s="14" t="e">
        <f>$I$28/#REF!*100</f>
        <v>#REF!</v>
      </c>
      <c r="CE28" s="27">
        <v>163</v>
      </c>
      <c r="CG28" s="27">
        <v>1.8</v>
      </c>
      <c r="CH28" s="27">
        <v>1.8</v>
      </c>
      <c r="CI28" s="27">
        <v>1.8</v>
      </c>
      <c r="CJ28" s="27">
        <v>510</v>
      </c>
      <c r="CK28" s="27">
        <v>120</v>
      </c>
      <c r="CL28" s="27">
        <v>315</v>
      </c>
      <c r="CM28" s="27">
        <v>0.12</v>
      </c>
      <c r="CN28" s="27">
        <v>0.12</v>
      </c>
      <c r="CO28" s="27">
        <v>0.12</v>
      </c>
      <c r="CP28" s="27">
        <v>18</v>
      </c>
      <c r="CQ28" s="27">
        <v>0.47</v>
      </c>
    </row>
    <row r="29" spans="1:95" x14ac:dyDescent="0.25">
      <c r="A29" s="29"/>
      <c r="B29" s="17" t="s">
        <v>113</v>
      </c>
    </row>
    <row r="30" spans="1:95" s="23" customFormat="1" x14ac:dyDescent="0.25">
      <c r="A30" s="30" t="s">
        <v>193</v>
      </c>
      <c r="B30" s="21" t="s">
        <v>114</v>
      </c>
      <c r="C30" s="22" t="str">
        <f>"70"</f>
        <v>70</v>
      </c>
      <c r="D30" s="22">
        <v>5.46</v>
      </c>
      <c r="E30" s="22">
        <v>0.46</v>
      </c>
      <c r="F30" s="22">
        <v>4.12</v>
      </c>
      <c r="G30" s="22">
        <v>0</v>
      </c>
      <c r="H30" s="22">
        <v>37.369999999999997</v>
      </c>
      <c r="I30" s="22">
        <v>207.27888125000001</v>
      </c>
      <c r="J30" s="22">
        <v>2.65</v>
      </c>
      <c r="K30" s="22">
        <v>0.11</v>
      </c>
      <c r="L30" s="22">
        <v>2.65</v>
      </c>
      <c r="M30" s="22">
        <v>0</v>
      </c>
      <c r="N30" s="22">
        <v>5.22</v>
      </c>
      <c r="O30" s="22">
        <v>30.58</v>
      </c>
      <c r="P30" s="22">
        <v>1.58</v>
      </c>
      <c r="Q30" s="22">
        <v>0</v>
      </c>
      <c r="R30" s="22">
        <v>0</v>
      </c>
      <c r="S30" s="22">
        <v>0</v>
      </c>
      <c r="T30" s="22">
        <v>1.08</v>
      </c>
      <c r="U30" s="22">
        <v>304.37</v>
      </c>
      <c r="V30" s="22">
        <v>62.11</v>
      </c>
      <c r="W30" s="22">
        <v>16.899999999999999</v>
      </c>
      <c r="X30" s="22">
        <v>7.8</v>
      </c>
      <c r="Y30" s="22">
        <v>44.62</v>
      </c>
      <c r="Z30" s="22">
        <v>0.59</v>
      </c>
      <c r="AA30" s="22">
        <v>18.96</v>
      </c>
      <c r="AB30" s="22">
        <v>15.12</v>
      </c>
      <c r="AC30" s="22">
        <v>34.72</v>
      </c>
      <c r="AD30" s="22">
        <v>0.8</v>
      </c>
      <c r="AE30" s="22">
        <v>0.06</v>
      </c>
      <c r="AF30" s="22">
        <v>0.03</v>
      </c>
      <c r="AG30" s="22">
        <v>0.48</v>
      </c>
      <c r="AH30" s="22">
        <v>1.59</v>
      </c>
      <c r="AI30" s="22">
        <v>0.03</v>
      </c>
      <c r="AJ30" s="23">
        <v>0</v>
      </c>
      <c r="AK30" s="23">
        <v>230.87</v>
      </c>
      <c r="AL30" s="23">
        <v>209.34</v>
      </c>
      <c r="AM30" s="23">
        <v>391.87</v>
      </c>
      <c r="AN30" s="23">
        <v>129.96</v>
      </c>
      <c r="AO30" s="23">
        <v>77.5</v>
      </c>
      <c r="AP30" s="23">
        <v>154.37</v>
      </c>
      <c r="AQ30" s="23">
        <v>50.48</v>
      </c>
      <c r="AR30" s="23">
        <v>242.71</v>
      </c>
      <c r="AS30" s="23">
        <v>164.26</v>
      </c>
      <c r="AT30" s="23">
        <v>197.63</v>
      </c>
      <c r="AU30" s="23">
        <v>176.67</v>
      </c>
      <c r="AV30" s="23">
        <v>98.67</v>
      </c>
      <c r="AW30" s="23">
        <v>169.2</v>
      </c>
      <c r="AX30" s="23">
        <v>1461.08</v>
      </c>
      <c r="AY30" s="23">
        <v>0.19</v>
      </c>
      <c r="AZ30" s="23">
        <v>457.99</v>
      </c>
      <c r="BA30" s="23">
        <v>246.86</v>
      </c>
      <c r="BB30" s="23">
        <v>123.97</v>
      </c>
      <c r="BC30" s="23">
        <v>97.34</v>
      </c>
      <c r="BD30" s="23">
        <v>0.15</v>
      </c>
      <c r="BE30" s="23">
        <v>0.03</v>
      </c>
      <c r="BF30" s="23">
        <v>0.03</v>
      </c>
      <c r="BG30" s="23">
        <v>7.0000000000000007E-2</v>
      </c>
      <c r="BH30" s="23">
        <v>0.1</v>
      </c>
      <c r="BI30" s="23">
        <v>0.31</v>
      </c>
      <c r="BJ30" s="23">
        <v>0</v>
      </c>
      <c r="BK30" s="23">
        <v>1.03</v>
      </c>
      <c r="BL30" s="23">
        <v>0</v>
      </c>
      <c r="BM30" s="23">
        <v>0.3</v>
      </c>
      <c r="BN30" s="23">
        <v>0</v>
      </c>
      <c r="BO30" s="23">
        <v>0</v>
      </c>
      <c r="BP30" s="23">
        <v>0</v>
      </c>
      <c r="BQ30" s="23">
        <v>0</v>
      </c>
      <c r="BR30" s="23">
        <v>0.12</v>
      </c>
      <c r="BS30" s="23">
        <v>0.94</v>
      </c>
      <c r="BT30" s="23">
        <v>0</v>
      </c>
      <c r="BU30" s="23">
        <v>0</v>
      </c>
      <c r="BV30" s="23">
        <v>0.28000000000000003</v>
      </c>
      <c r="BW30" s="23">
        <v>0.02</v>
      </c>
      <c r="BX30" s="23">
        <v>0</v>
      </c>
      <c r="BY30" s="23">
        <v>0</v>
      </c>
      <c r="BZ30" s="23">
        <v>0</v>
      </c>
      <c r="CA30" s="23">
        <v>0</v>
      </c>
      <c r="CB30" s="23">
        <v>32.72</v>
      </c>
      <c r="CC30" s="24"/>
      <c r="CD30" s="24"/>
      <c r="CE30" s="23">
        <v>21.48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4.97</v>
      </c>
      <c r="CQ30" s="23">
        <v>0.77</v>
      </c>
    </row>
    <row r="31" spans="1:95" s="16" customFormat="1" x14ac:dyDescent="0.25">
      <c r="A31" s="31" t="s">
        <v>194</v>
      </c>
      <c r="B31" s="18" t="s">
        <v>115</v>
      </c>
      <c r="C31" s="19" t="str">
        <f>"180"</f>
        <v>180</v>
      </c>
      <c r="D31" s="19">
        <v>5.17</v>
      </c>
      <c r="E31" s="19">
        <v>5.5</v>
      </c>
      <c r="F31" s="19">
        <v>5.34</v>
      </c>
      <c r="G31" s="19">
        <v>0</v>
      </c>
      <c r="H31" s="19">
        <v>8.11</v>
      </c>
      <c r="I31" s="19">
        <v>100.12577777999999</v>
      </c>
      <c r="J31" s="19">
        <v>3.79</v>
      </c>
      <c r="K31" s="19">
        <v>0</v>
      </c>
      <c r="L31" s="19">
        <v>3.79</v>
      </c>
      <c r="M31" s="19">
        <v>0</v>
      </c>
      <c r="N31" s="19">
        <v>8.11</v>
      </c>
      <c r="O31" s="19">
        <v>0</v>
      </c>
      <c r="P31" s="19">
        <v>0</v>
      </c>
      <c r="Q31" s="19">
        <v>0</v>
      </c>
      <c r="R31" s="19">
        <v>0</v>
      </c>
      <c r="S31" s="19">
        <v>0.19</v>
      </c>
      <c r="T31" s="19">
        <v>1.33</v>
      </c>
      <c r="U31" s="19">
        <v>94.82</v>
      </c>
      <c r="V31" s="19">
        <v>243.64</v>
      </c>
      <c r="W31" s="19">
        <v>200.25</v>
      </c>
      <c r="X31" s="19">
        <v>23.1</v>
      </c>
      <c r="Y31" s="19">
        <v>148.47999999999999</v>
      </c>
      <c r="Z31" s="19">
        <v>0.16</v>
      </c>
      <c r="AA31" s="19">
        <v>22.76</v>
      </c>
      <c r="AB31" s="19">
        <v>15.17</v>
      </c>
      <c r="AC31" s="19">
        <v>41.72</v>
      </c>
      <c r="AD31" s="19">
        <v>0</v>
      </c>
      <c r="AE31" s="19">
        <v>0.05</v>
      </c>
      <c r="AF31" s="19">
        <v>0.23</v>
      </c>
      <c r="AG31" s="19">
        <v>0.15</v>
      </c>
      <c r="AH31" s="19">
        <v>1.52</v>
      </c>
      <c r="AI31" s="19">
        <v>0.99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167.63</v>
      </c>
      <c r="CC31" s="20"/>
      <c r="CD31" s="20"/>
      <c r="CE31" s="16">
        <v>25.28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</row>
    <row r="32" spans="1:95" s="27" customFormat="1" x14ac:dyDescent="0.25">
      <c r="A32" s="32"/>
      <c r="B32" s="25" t="s">
        <v>116</v>
      </c>
      <c r="C32" s="26"/>
      <c r="D32" s="26">
        <v>10.62</v>
      </c>
      <c r="E32" s="26">
        <v>5.96</v>
      </c>
      <c r="F32" s="26">
        <v>9.4600000000000009</v>
      </c>
      <c r="G32" s="26">
        <v>0</v>
      </c>
      <c r="H32" s="26">
        <v>45.48</v>
      </c>
      <c r="I32" s="26">
        <v>307.39999999999998</v>
      </c>
      <c r="J32" s="26">
        <v>6.45</v>
      </c>
      <c r="K32" s="26">
        <v>0.11</v>
      </c>
      <c r="L32" s="26">
        <v>6.45</v>
      </c>
      <c r="M32" s="26">
        <v>0</v>
      </c>
      <c r="N32" s="26">
        <v>13.33</v>
      </c>
      <c r="O32" s="26">
        <v>30.58</v>
      </c>
      <c r="P32" s="26">
        <v>1.58</v>
      </c>
      <c r="Q32" s="26">
        <v>0</v>
      </c>
      <c r="R32" s="26">
        <v>0</v>
      </c>
      <c r="S32" s="26">
        <v>0.19</v>
      </c>
      <c r="T32" s="26">
        <v>2.41</v>
      </c>
      <c r="U32" s="26">
        <v>399.18</v>
      </c>
      <c r="V32" s="26">
        <v>305.75</v>
      </c>
      <c r="W32" s="26">
        <v>217.15</v>
      </c>
      <c r="X32" s="26">
        <v>30.89</v>
      </c>
      <c r="Y32" s="26">
        <v>193.1</v>
      </c>
      <c r="Z32" s="26">
        <v>0.76</v>
      </c>
      <c r="AA32" s="26">
        <v>41.71</v>
      </c>
      <c r="AB32" s="26">
        <v>30.29</v>
      </c>
      <c r="AC32" s="26">
        <v>76.44</v>
      </c>
      <c r="AD32" s="26">
        <v>0.8</v>
      </c>
      <c r="AE32" s="26">
        <v>0.12</v>
      </c>
      <c r="AF32" s="26">
        <v>0.26</v>
      </c>
      <c r="AG32" s="26">
        <v>0.63</v>
      </c>
      <c r="AH32" s="26">
        <v>3.1</v>
      </c>
      <c r="AI32" s="26">
        <v>1.01</v>
      </c>
      <c r="AJ32" s="27">
        <v>0</v>
      </c>
      <c r="AK32" s="27">
        <v>230.87</v>
      </c>
      <c r="AL32" s="27">
        <v>209.34</v>
      </c>
      <c r="AM32" s="27">
        <v>391.87</v>
      </c>
      <c r="AN32" s="27">
        <v>129.96</v>
      </c>
      <c r="AO32" s="27">
        <v>77.5</v>
      </c>
      <c r="AP32" s="27">
        <v>154.37</v>
      </c>
      <c r="AQ32" s="27">
        <v>50.48</v>
      </c>
      <c r="AR32" s="27">
        <v>242.71</v>
      </c>
      <c r="AS32" s="27">
        <v>164.26</v>
      </c>
      <c r="AT32" s="27">
        <v>197.63</v>
      </c>
      <c r="AU32" s="27">
        <v>176.67</v>
      </c>
      <c r="AV32" s="27">
        <v>98.67</v>
      </c>
      <c r="AW32" s="27">
        <v>169.2</v>
      </c>
      <c r="AX32" s="27">
        <v>1461.08</v>
      </c>
      <c r="AY32" s="27">
        <v>0.19</v>
      </c>
      <c r="AZ32" s="27">
        <v>457.99</v>
      </c>
      <c r="BA32" s="27">
        <v>246.86</v>
      </c>
      <c r="BB32" s="27">
        <v>123.97</v>
      </c>
      <c r="BC32" s="27">
        <v>97.34</v>
      </c>
      <c r="BD32" s="27">
        <v>0.15</v>
      </c>
      <c r="BE32" s="27">
        <v>0.03</v>
      </c>
      <c r="BF32" s="27">
        <v>0.03</v>
      </c>
      <c r="BG32" s="27">
        <v>7.0000000000000007E-2</v>
      </c>
      <c r="BH32" s="27">
        <v>0.1</v>
      </c>
      <c r="BI32" s="27">
        <v>0.31</v>
      </c>
      <c r="BJ32" s="27">
        <v>0</v>
      </c>
      <c r="BK32" s="27">
        <v>1.03</v>
      </c>
      <c r="BL32" s="27">
        <v>0</v>
      </c>
      <c r="BM32" s="27">
        <v>0.3</v>
      </c>
      <c r="BN32" s="27">
        <v>0</v>
      </c>
      <c r="BO32" s="27">
        <v>0</v>
      </c>
      <c r="BP32" s="27">
        <v>0</v>
      </c>
      <c r="BQ32" s="27">
        <v>0</v>
      </c>
      <c r="BR32" s="27">
        <v>0.12</v>
      </c>
      <c r="BS32" s="27">
        <v>0.94</v>
      </c>
      <c r="BT32" s="27">
        <v>0</v>
      </c>
      <c r="BU32" s="27">
        <v>0</v>
      </c>
      <c r="BV32" s="27">
        <v>0.28000000000000003</v>
      </c>
      <c r="BW32" s="27">
        <v>0.02</v>
      </c>
      <c r="BX32" s="27">
        <v>0</v>
      </c>
      <c r="BY32" s="27">
        <v>0</v>
      </c>
      <c r="BZ32" s="27">
        <v>0</v>
      </c>
      <c r="CA32" s="27">
        <v>0</v>
      </c>
      <c r="CB32" s="27">
        <v>200.35</v>
      </c>
      <c r="CC32" s="14"/>
      <c r="CD32" s="14" t="e">
        <f>$I$32/#REF!*100</f>
        <v>#REF!</v>
      </c>
      <c r="CE32" s="27">
        <v>46.76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4.97</v>
      </c>
      <c r="CQ32" s="27">
        <v>0.77</v>
      </c>
    </row>
    <row r="33" spans="1:95" s="27" customFormat="1" x14ac:dyDescent="0.25">
      <c r="A33" s="32"/>
      <c r="B33" s="25" t="s">
        <v>117</v>
      </c>
      <c r="C33" s="26"/>
      <c r="D33" s="26">
        <v>43.17</v>
      </c>
      <c r="E33" s="26">
        <v>15.47</v>
      </c>
      <c r="F33" s="26">
        <v>35.119999999999997</v>
      </c>
      <c r="G33" s="26">
        <v>0.33</v>
      </c>
      <c r="H33" s="26">
        <v>227.71</v>
      </c>
      <c r="I33" s="26">
        <v>1369.03</v>
      </c>
      <c r="J33" s="26">
        <v>19.239999999999998</v>
      </c>
      <c r="K33" s="26">
        <v>1.99</v>
      </c>
      <c r="L33" s="26">
        <v>19.18</v>
      </c>
      <c r="M33" s="26">
        <v>0</v>
      </c>
      <c r="N33" s="26">
        <v>66.760000000000005</v>
      </c>
      <c r="O33" s="26">
        <v>142.71</v>
      </c>
      <c r="P33" s="26">
        <v>18.239999999999998</v>
      </c>
      <c r="Q33" s="26">
        <v>0</v>
      </c>
      <c r="R33" s="26">
        <v>0</v>
      </c>
      <c r="S33" s="26">
        <v>1.69</v>
      </c>
      <c r="T33" s="26">
        <v>11.7</v>
      </c>
      <c r="U33" s="26">
        <v>1839.2</v>
      </c>
      <c r="V33" s="26">
        <v>1585.61</v>
      </c>
      <c r="W33" s="26">
        <v>318.98</v>
      </c>
      <c r="X33" s="26">
        <v>255.58</v>
      </c>
      <c r="Y33" s="26">
        <v>702.24</v>
      </c>
      <c r="Z33" s="26">
        <v>12.85</v>
      </c>
      <c r="AA33" s="26">
        <v>115.28</v>
      </c>
      <c r="AB33" s="26">
        <v>937.4</v>
      </c>
      <c r="AC33" s="26">
        <v>328.79</v>
      </c>
      <c r="AD33" s="26">
        <v>4.8499999999999996</v>
      </c>
      <c r="AE33" s="26">
        <v>0.73</v>
      </c>
      <c r="AF33" s="26">
        <v>0.76</v>
      </c>
      <c r="AG33" s="26">
        <v>7.87</v>
      </c>
      <c r="AH33" s="26">
        <v>18.28</v>
      </c>
      <c r="AI33" s="26">
        <v>11.29</v>
      </c>
      <c r="AJ33" s="27">
        <v>0.2</v>
      </c>
      <c r="AK33" s="27">
        <v>1516.35</v>
      </c>
      <c r="AL33" s="27">
        <v>1244.69</v>
      </c>
      <c r="AM33" s="27">
        <v>2211.84</v>
      </c>
      <c r="AN33" s="27">
        <v>1551.17</v>
      </c>
      <c r="AO33" s="27">
        <v>639.23</v>
      </c>
      <c r="AP33" s="27">
        <v>1084.42</v>
      </c>
      <c r="AQ33" s="27">
        <v>372.84</v>
      </c>
      <c r="AR33" s="27">
        <v>1439.74</v>
      </c>
      <c r="AS33" s="27">
        <v>1404.56</v>
      </c>
      <c r="AT33" s="27">
        <v>1884.17</v>
      </c>
      <c r="AU33" s="27">
        <v>2253.4</v>
      </c>
      <c r="AV33" s="27">
        <v>810.35</v>
      </c>
      <c r="AW33" s="27">
        <v>1432.62</v>
      </c>
      <c r="AX33" s="27">
        <v>6692.2</v>
      </c>
      <c r="AY33" s="27">
        <v>144.93</v>
      </c>
      <c r="AZ33" s="27">
        <v>1792.16</v>
      </c>
      <c r="BA33" s="27">
        <v>1415.88</v>
      </c>
      <c r="BB33" s="27">
        <v>951.72</v>
      </c>
      <c r="BC33" s="27">
        <v>604.33000000000004</v>
      </c>
      <c r="BD33" s="27">
        <v>0.67</v>
      </c>
      <c r="BE33" s="27">
        <v>0.15</v>
      </c>
      <c r="BF33" s="27">
        <v>0.13</v>
      </c>
      <c r="BG33" s="27">
        <v>0.34</v>
      </c>
      <c r="BH33" s="27">
        <v>0.43</v>
      </c>
      <c r="BI33" s="27">
        <v>1.4</v>
      </c>
      <c r="BJ33" s="27">
        <v>0</v>
      </c>
      <c r="BK33" s="27">
        <v>5.0999999999999996</v>
      </c>
      <c r="BL33" s="27">
        <v>0</v>
      </c>
      <c r="BM33" s="27">
        <v>1.47</v>
      </c>
      <c r="BN33" s="27">
        <v>0.02</v>
      </c>
      <c r="BO33" s="27">
        <v>0.01</v>
      </c>
      <c r="BP33" s="27">
        <v>0</v>
      </c>
      <c r="BQ33" s="27">
        <v>0</v>
      </c>
      <c r="BR33" s="27">
        <v>0.54</v>
      </c>
      <c r="BS33" s="27">
        <v>5.46</v>
      </c>
      <c r="BT33" s="27">
        <v>0.01</v>
      </c>
      <c r="BU33" s="27">
        <v>0</v>
      </c>
      <c r="BV33" s="27">
        <v>2.7</v>
      </c>
      <c r="BW33" s="27">
        <v>0.12</v>
      </c>
      <c r="BX33" s="27">
        <v>0</v>
      </c>
      <c r="BY33" s="27">
        <v>0</v>
      </c>
      <c r="BZ33" s="27">
        <v>0</v>
      </c>
      <c r="CA33" s="27">
        <v>0</v>
      </c>
      <c r="CB33" s="27">
        <v>1103.83</v>
      </c>
      <c r="CC33" s="14"/>
      <c r="CD33" s="14"/>
      <c r="CE33" s="27">
        <v>271.52</v>
      </c>
      <c r="CG33" s="27">
        <v>3.8</v>
      </c>
      <c r="CH33" s="27">
        <v>3.8</v>
      </c>
      <c r="CI33" s="27">
        <v>3.8</v>
      </c>
      <c r="CJ33" s="27">
        <v>710</v>
      </c>
      <c r="CK33" s="27">
        <v>211</v>
      </c>
      <c r="CL33" s="27">
        <v>460.5</v>
      </c>
      <c r="CM33" s="27">
        <v>0.42</v>
      </c>
      <c r="CN33" s="27">
        <v>0.42</v>
      </c>
      <c r="CO33" s="27">
        <v>0.42</v>
      </c>
      <c r="CP33" s="27">
        <v>32.97</v>
      </c>
      <c r="CQ33" s="27">
        <v>2.8</v>
      </c>
    </row>
    <row r="34" spans="1:95" x14ac:dyDescent="0.25">
      <c r="A34" s="29"/>
      <c r="B34" s="8" t="s">
        <v>118</v>
      </c>
      <c r="D34" s="10">
        <v>13</v>
      </c>
      <c r="F34" s="10">
        <v>24</v>
      </c>
      <c r="H34" s="10">
        <v>63</v>
      </c>
    </row>
    <row r="35" spans="1:95" x14ac:dyDescent="0.25">
      <c r="A35" s="29"/>
    </row>
    <row r="37" spans="1:95" ht="29.25" customHeight="1" x14ac:dyDescent="0.25">
      <c r="A37" s="34" t="s">
        <v>93</v>
      </c>
      <c r="B37" s="33" t="s">
        <v>94</v>
      </c>
      <c r="C37" s="33" t="s">
        <v>73</v>
      </c>
      <c r="D37" s="36" t="s">
        <v>0</v>
      </c>
      <c r="E37" s="37"/>
      <c r="F37" s="36" t="s">
        <v>1</v>
      </c>
      <c r="G37" s="37"/>
      <c r="H37" s="33" t="s">
        <v>74</v>
      </c>
      <c r="I37" s="33" t="s">
        <v>95</v>
      </c>
      <c r="J37" s="11" t="s">
        <v>2</v>
      </c>
      <c r="K37" s="11" t="s">
        <v>3</v>
      </c>
      <c r="L37" s="11" t="s">
        <v>65</v>
      </c>
      <c r="M37" s="11" t="s">
        <v>4</v>
      </c>
      <c r="N37" s="11" t="s">
        <v>5</v>
      </c>
      <c r="O37" s="11" t="s">
        <v>6</v>
      </c>
      <c r="P37" s="11" t="s">
        <v>7</v>
      </c>
      <c r="Q37" s="11" t="s">
        <v>8</v>
      </c>
      <c r="R37" s="11" t="s">
        <v>9</v>
      </c>
      <c r="S37" s="11" t="s">
        <v>10</v>
      </c>
      <c r="T37" s="11" t="s">
        <v>11</v>
      </c>
      <c r="U37" s="11" t="s">
        <v>12</v>
      </c>
      <c r="V37" s="11" t="s">
        <v>13</v>
      </c>
      <c r="W37" s="33" t="s">
        <v>70</v>
      </c>
      <c r="X37" s="33"/>
      <c r="Y37" s="33"/>
      <c r="Z37" s="33"/>
      <c r="AA37" s="15" t="s">
        <v>69</v>
      </c>
      <c r="AB37" s="15"/>
      <c r="AC37" s="15"/>
      <c r="AD37" s="15"/>
      <c r="AE37" s="15"/>
      <c r="AF37" s="15"/>
      <c r="AG37" s="15"/>
      <c r="AH37" s="15"/>
      <c r="AI37" s="33" t="s">
        <v>79</v>
      </c>
      <c r="AJ37" s="16" t="s">
        <v>21</v>
      </c>
      <c r="AK37" s="16" t="s">
        <v>22</v>
      </c>
      <c r="AL37" s="16" t="s">
        <v>23</v>
      </c>
      <c r="AM37" s="16" t="s">
        <v>24</v>
      </c>
      <c r="AN37" s="16" t="s">
        <v>25</v>
      </c>
      <c r="AO37" s="16" t="s">
        <v>26</v>
      </c>
      <c r="AP37" s="16" t="s">
        <v>27</v>
      </c>
      <c r="AQ37" s="16" t="s">
        <v>28</v>
      </c>
      <c r="AR37" s="16" t="s">
        <v>29</v>
      </c>
      <c r="AS37" s="16" t="s">
        <v>30</v>
      </c>
      <c r="AT37" s="16" t="s">
        <v>31</v>
      </c>
      <c r="AU37" s="16" t="s">
        <v>32</v>
      </c>
      <c r="AV37" s="16" t="s">
        <v>33</v>
      </c>
      <c r="AW37" s="16" t="s">
        <v>34</v>
      </c>
      <c r="AX37" s="16" t="s">
        <v>35</v>
      </c>
      <c r="AY37" s="16" t="s">
        <v>36</v>
      </c>
      <c r="AZ37" s="16" t="s">
        <v>37</v>
      </c>
      <c r="BA37" s="16" t="s">
        <v>38</v>
      </c>
      <c r="BB37" s="16" t="s">
        <v>39</v>
      </c>
      <c r="BC37" s="16" t="s">
        <v>40</v>
      </c>
      <c r="BD37" s="16" t="s">
        <v>41</v>
      </c>
      <c r="BE37" s="16" t="s">
        <v>42</v>
      </c>
      <c r="BF37" s="16" t="s">
        <v>43</v>
      </c>
      <c r="BG37" s="16" t="s">
        <v>44</v>
      </c>
      <c r="BH37" s="16" t="s">
        <v>45</v>
      </c>
      <c r="BI37" s="16" t="s">
        <v>46</v>
      </c>
      <c r="BJ37" s="16" t="s">
        <v>47</v>
      </c>
      <c r="BK37" s="16" t="s">
        <v>48</v>
      </c>
      <c r="BL37" s="16" t="s">
        <v>49</v>
      </c>
      <c r="BM37" s="16" t="s">
        <v>50</v>
      </c>
      <c r="BN37" s="16" t="s">
        <v>51</v>
      </c>
      <c r="BO37" s="16" t="s">
        <v>52</v>
      </c>
      <c r="BP37" s="16" t="s">
        <v>53</v>
      </c>
      <c r="BQ37" s="16" t="s">
        <v>54</v>
      </c>
      <c r="BR37" s="16" t="s">
        <v>55</v>
      </c>
      <c r="BS37" s="16" t="s">
        <v>56</v>
      </c>
      <c r="BT37" s="16" t="s">
        <v>57</v>
      </c>
      <c r="BU37" s="16" t="s">
        <v>58</v>
      </c>
      <c r="BV37" s="16" t="s">
        <v>59</v>
      </c>
      <c r="BW37" s="16" t="s">
        <v>60</v>
      </c>
      <c r="BX37" s="16" t="s">
        <v>61</v>
      </c>
      <c r="BY37" s="16" t="s">
        <v>62</v>
      </c>
      <c r="BZ37" s="16" t="s">
        <v>63</v>
      </c>
      <c r="CA37" s="16" t="s">
        <v>64</v>
      </c>
      <c r="CB37" s="16"/>
      <c r="CC37" s="33" t="s">
        <v>80</v>
      </c>
      <c r="CD37" s="33" t="s">
        <v>81</v>
      </c>
      <c r="CE37" s="33"/>
      <c r="CF37" s="33"/>
      <c r="CG37" s="33" t="s">
        <v>82</v>
      </c>
      <c r="CH37" s="33" t="s">
        <v>83</v>
      </c>
      <c r="CI37" s="33" t="s">
        <v>84</v>
      </c>
      <c r="CJ37" s="33" t="s">
        <v>85</v>
      </c>
      <c r="CK37" s="33" t="s">
        <v>86</v>
      </c>
      <c r="CL37" s="33" t="s">
        <v>87</v>
      </c>
      <c r="CM37" s="33" t="s">
        <v>88</v>
      </c>
      <c r="CN37" s="33" t="s">
        <v>89</v>
      </c>
      <c r="CO37" s="33" t="s">
        <v>90</v>
      </c>
      <c r="CP37" s="33" t="s">
        <v>91</v>
      </c>
      <c r="CQ37" s="33" t="s">
        <v>92</v>
      </c>
    </row>
    <row r="38" spans="1:95" ht="15.75" customHeight="1" x14ac:dyDescent="0.25">
      <c r="A38" s="35"/>
      <c r="B38" s="33"/>
      <c r="C38" s="33"/>
      <c r="D38" s="38"/>
      <c r="E38" s="39"/>
      <c r="F38" s="38"/>
      <c r="G38" s="39"/>
      <c r="H38" s="33"/>
      <c r="I38" s="33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 t="s">
        <v>14</v>
      </c>
      <c r="X38" s="11" t="s">
        <v>15</v>
      </c>
      <c r="Y38" s="11" t="s">
        <v>16</v>
      </c>
      <c r="Z38" s="11" t="s">
        <v>17</v>
      </c>
      <c r="AA38" s="11" t="s">
        <v>66</v>
      </c>
      <c r="AB38" s="11" t="s">
        <v>18</v>
      </c>
      <c r="AC38" s="11" t="s">
        <v>67</v>
      </c>
      <c r="AD38" s="11" t="s">
        <v>68</v>
      </c>
      <c r="AE38" s="11" t="s">
        <v>71</v>
      </c>
      <c r="AF38" s="11" t="s">
        <v>72</v>
      </c>
      <c r="AG38" s="11" t="s">
        <v>19</v>
      </c>
      <c r="AH38" s="11" t="s">
        <v>20</v>
      </c>
      <c r="AI38" s="33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</row>
    <row r="39" spans="1:95" x14ac:dyDescent="0.25">
      <c r="A39" s="29"/>
      <c r="B39" s="17" t="s">
        <v>119</v>
      </c>
    </row>
    <row r="40" spans="1:95" x14ac:dyDescent="0.25">
      <c r="A40" s="29"/>
      <c r="B40" s="17" t="s">
        <v>99</v>
      </c>
    </row>
    <row r="41" spans="1:95" s="23" customFormat="1" ht="31.5" x14ac:dyDescent="0.25">
      <c r="A41" s="30" t="str">
        <f>"1.5"</f>
        <v>1.5</v>
      </c>
      <c r="B41" s="21" t="s">
        <v>100</v>
      </c>
      <c r="C41" s="22" t="str">
        <f>"30"</f>
        <v>30</v>
      </c>
      <c r="D41" s="22">
        <v>2.37</v>
      </c>
      <c r="E41" s="22">
        <v>0</v>
      </c>
      <c r="F41" s="22">
        <v>0.3</v>
      </c>
      <c r="G41" s="22">
        <v>0</v>
      </c>
      <c r="H41" s="22">
        <v>15.48</v>
      </c>
      <c r="I41" s="22">
        <v>73.649999999999991</v>
      </c>
      <c r="J41" s="22">
        <v>0.06</v>
      </c>
      <c r="K41" s="22">
        <v>0</v>
      </c>
      <c r="L41" s="22">
        <v>0.06</v>
      </c>
      <c r="M41" s="22">
        <v>0</v>
      </c>
      <c r="N41" s="22">
        <v>0.63</v>
      </c>
      <c r="O41" s="22">
        <v>13.86</v>
      </c>
      <c r="P41" s="22">
        <v>0.99</v>
      </c>
      <c r="Q41" s="22">
        <v>0</v>
      </c>
      <c r="R41" s="22">
        <v>0</v>
      </c>
      <c r="S41" s="22">
        <v>0.09</v>
      </c>
      <c r="T41" s="22">
        <v>0.45</v>
      </c>
      <c r="U41" s="22">
        <v>0</v>
      </c>
      <c r="V41" s="22">
        <v>39.9</v>
      </c>
      <c r="W41" s="22">
        <v>6.9</v>
      </c>
      <c r="X41" s="22">
        <v>9.9</v>
      </c>
      <c r="Y41" s="22">
        <v>26.1</v>
      </c>
      <c r="Z41" s="22">
        <v>0.6</v>
      </c>
      <c r="AA41" s="22">
        <v>0</v>
      </c>
      <c r="AB41" s="22">
        <v>0</v>
      </c>
      <c r="AC41" s="22">
        <v>0</v>
      </c>
      <c r="AD41" s="22">
        <v>0.39</v>
      </c>
      <c r="AE41" s="22">
        <v>0.05</v>
      </c>
      <c r="AF41" s="22">
        <v>0.02</v>
      </c>
      <c r="AG41" s="22">
        <v>0.48</v>
      </c>
      <c r="AH41" s="22">
        <v>0.93</v>
      </c>
      <c r="AI41" s="22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11.31</v>
      </c>
      <c r="CC41" s="24"/>
      <c r="CD41" s="24"/>
      <c r="CE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</row>
    <row r="42" spans="1:95" s="23" customFormat="1" x14ac:dyDescent="0.25">
      <c r="A42" s="30" t="s">
        <v>195</v>
      </c>
      <c r="B42" s="21" t="s">
        <v>120</v>
      </c>
      <c r="C42" s="22" t="str">
        <f>"10"</f>
        <v>10</v>
      </c>
      <c r="D42" s="22">
        <v>2.63</v>
      </c>
      <c r="E42" s="22">
        <v>2.63</v>
      </c>
      <c r="F42" s="22">
        <v>2.66</v>
      </c>
      <c r="G42" s="22">
        <v>0</v>
      </c>
      <c r="H42" s="22">
        <v>0</v>
      </c>
      <c r="I42" s="22">
        <v>35.06</v>
      </c>
      <c r="J42" s="22">
        <v>1.53</v>
      </c>
      <c r="K42" s="22">
        <v>0</v>
      </c>
      <c r="L42" s="22">
        <v>1.53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0.2</v>
      </c>
      <c r="T42" s="22">
        <v>0.43</v>
      </c>
      <c r="U42" s="22">
        <v>0</v>
      </c>
      <c r="V42" s="22">
        <v>10</v>
      </c>
      <c r="W42" s="22">
        <v>100</v>
      </c>
      <c r="X42" s="22">
        <v>5.5</v>
      </c>
      <c r="Y42" s="22">
        <v>60</v>
      </c>
      <c r="Z42" s="22">
        <v>7.0000000000000007E-2</v>
      </c>
      <c r="AA42" s="22">
        <v>21</v>
      </c>
      <c r="AB42" s="22">
        <v>17</v>
      </c>
      <c r="AC42" s="22">
        <v>23.8</v>
      </c>
      <c r="AD42" s="22">
        <v>0.04</v>
      </c>
      <c r="AE42" s="22">
        <v>0</v>
      </c>
      <c r="AF42" s="22">
        <v>0.04</v>
      </c>
      <c r="AG42" s="22">
        <v>0.02</v>
      </c>
      <c r="AH42" s="22">
        <v>0.68</v>
      </c>
      <c r="AI42" s="22">
        <v>7.0000000000000007E-2</v>
      </c>
      <c r="AJ42" s="23">
        <v>0</v>
      </c>
      <c r="AK42" s="23">
        <v>157</v>
      </c>
      <c r="AL42" s="23">
        <v>117</v>
      </c>
      <c r="AM42" s="23">
        <v>230</v>
      </c>
      <c r="AN42" s="23">
        <v>158</v>
      </c>
      <c r="AO42" s="23">
        <v>56</v>
      </c>
      <c r="AP42" s="23">
        <v>95</v>
      </c>
      <c r="AQ42" s="23">
        <v>70</v>
      </c>
      <c r="AR42" s="23">
        <v>134</v>
      </c>
      <c r="AS42" s="23">
        <v>76</v>
      </c>
      <c r="AT42" s="23">
        <v>87</v>
      </c>
      <c r="AU42" s="23">
        <v>156</v>
      </c>
      <c r="AV42" s="23">
        <v>70</v>
      </c>
      <c r="AW42" s="23">
        <v>51</v>
      </c>
      <c r="AX42" s="23">
        <v>517</v>
      </c>
      <c r="AY42" s="23">
        <v>0</v>
      </c>
      <c r="AZ42" s="23">
        <v>273</v>
      </c>
      <c r="BA42" s="23">
        <v>129</v>
      </c>
      <c r="BB42" s="23">
        <v>139</v>
      </c>
      <c r="BC42" s="23">
        <v>21.5</v>
      </c>
      <c r="BD42" s="23">
        <v>0</v>
      </c>
      <c r="BE42" s="23">
        <v>0.01</v>
      </c>
      <c r="BF42" s="23">
        <v>0.04</v>
      </c>
      <c r="BG42" s="23">
        <v>0.11</v>
      </c>
      <c r="BH42" s="23">
        <v>0.13</v>
      </c>
      <c r="BI42" s="23">
        <v>0.33</v>
      </c>
      <c r="BJ42" s="23">
        <v>0.04</v>
      </c>
      <c r="BK42" s="23">
        <v>0.7</v>
      </c>
      <c r="BL42" s="23">
        <v>0.01</v>
      </c>
      <c r="BM42" s="23">
        <v>0.16</v>
      </c>
      <c r="BN42" s="23">
        <v>0.01</v>
      </c>
      <c r="BO42" s="23">
        <v>0</v>
      </c>
      <c r="BP42" s="23">
        <v>0</v>
      </c>
      <c r="BQ42" s="23">
        <v>0</v>
      </c>
      <c r="BR42" s="23">
        <v>7.0000000000000007E-2</v>
      </c>
      <c r="BS42" s="23">
        <v>0.52</v>
      </c>
      <c r="BT42" s="23">
        <v>0</v>
      </c>
      <c r="BU42" s="23">
        <v>0</v>
      </c>
      <c r="BV42" s="23">
        <v>7.0000000000000007E-2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3">
        <v>4.08</v>
      </c>
      <c r="CC42" s="24"/>
      <c r="CD42" s="24"/>
      <c r="CE42" s="23">
        <v>23.83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</row>
    <row r="43" spans="1:95" s="23" customFormat="1" ht="31.5" x14ac:dyDescent="0.25">
      <c r="A43" s="30" t="s">
        <v>196</v>
      </c>
      <c r="B43" s="21" t="s">
        <v>121</v>
      </c>
      <c r="C43" s="22" t="str">
        <f>"180"</f>
        <v>180</v>
      </c>
      <c r="D43" s="22">
        <v>7.02</v>
      </c>
      <c r="E43" s="22">
        <v>2.42</v>
      </c>
      <c r="F43" s="22">
        <v>8.9</v>
      </c>
      <c r="G43" s="22">
        <v>0</v>
      </c>
      <c r="H43" s="22">
        <v>32.07</v>
      </c>
      <c r="I43" s="22">
        <v>232.85848198572975</v>
      </c>
      <c r="J43" s="22">
        <v>4.88</v>
      </c>
      <c r="K43" s="22">
        <v>0.12</v>
      </c>
      <c r="L43" s="22">
        <v>4.88</v>
      </c>
      <c r="M43" s="22">
        <v>0</v>
      </c>
      <c r="N43" s="22">
        <v>8.85</v>
      </c>
      <c r="O43" s="22">
        <v>21.11</v>
      </c>
      <c r="P43" s="22">
        <v>2.11</v>
      </c>
      <c r="Q43" s="22">
        <v>0</v>
      </c>
      <c r="R43" s="22">
        <v>0</v>
      </c>
      <c r="S43" s="22">
        <v>0.09</v>
      </c>
      <c r="T43" s="22">
        <v>1.96</v>
      </c>
      <c r="U43" s="22">
        <v>308.66000000000003</v>
      </c>
      <c r="V43" s="22">
        <v>250.15</v>
      </c>
      <c r="W43" s="22">
        <v>119.43</v>
      </c>
      <c r="X43" s="22">
        <v>56.34</v>
      </c>
      <c r="Y43" s="22">
        <v>178.81</v>
      </c>
      <c r="Z43" s="22">
        <v>1.44</v>
      </c>
      <c r="AA43" s="22">
        <v>45.94</v>
      </c>
      <c r="AB43" s="22">
        <v>23.62</v>
      </c>
      <c r="AC43" s="22">
        <v>50.73</v>
      </c>
      <c r="AD43" s="22">
        <v>0.67</v>
      </c>
      <c r="AE43" s="22">
        <v>0.15</v>
      </c>
      <c r="AF43" s="22">
        <v>0.14000000000000001</v>
      </c>
      <c r="AG43" s="22">
        <v>0.34</v>
      </c>
      <c r="AH43" s="22">
        <v>2.4900000000000002</v>
      </c>
      <c r="AI43" s="22">
        <v>0.18</v>
      </c>
      <c r="AJ43" s="23">
        <v>0</v>
      </c>
      <c r="AK43" s="23">
        <v>210.55</v>
      </c>
      <c r="AL43" s="23">
        <v>149.96</v>
      </c>
      <c r="AM43" s="23">
        <v>239.59</v>
      </c>
      <c r="AN43" s="23">
        <v>158.32</v>
      </c>
      <c r="AO43" s="23">
        <v>46.13</v>
      </c>
      <c r="AP43" s="23">
        <v>143.47</v>
      </c>
      <c r="AQ43" s="23">
        <v>74.17</v>
      </c>
      <c r="AR43" s="23">
        <v>201.96</v>
      </c>
      <c r="AS43" s="23">
        <v>182.7</v>
      </c>
      <c r="AT43" s="23">
        <v>275.86</v>
      </c>
      <c r="AU43" s="23">
        <v>344.1</v>
      </c>
      <c r="AV43" s="23">
        <v>92.25</v>
      </c>
      <c r="AW43" s="23">
        <v>381.59</v>
      </c>
      <c r="AX43" s="23">
        <v>732.36</v>
      </c>
      <c r="AY43" s="23">
        <v>0</v>
      </c>
      <c r="AZ43" s="23">
        <v>241.02</v>
      </c>
      <c r="BA43" s="23">
        <v>193.74</v>
      </c>
      <c r="BB43" s="23">
        <v>166.82</v>
      </c>
      <c r="BC43" s="23">
        <v>105.69</v>
      </c>
      <c r="BD43" s="23">
        <v>0.18</v>
      </c>
      <c r="BE43" s="23">
        <v>0.04</v>
      </c>
      <c r="BF43" s="23">
        <v>0.03</v>
      </c>
      <c r="BG43" s="23">
        <v>0.09</v>
      </c>
      <c r="BH43" s="23">
        <v>0.12</v>
      </c>
      <c r="BI43" s="23">
        <v>0.38</v>
      </c>
      <c r="BJ43" s="23">
        <v>0</v>
      </c>
      <c r="BK43" s="23">
        <v>1.66</v>
      </c>
      <c r="BL43" s="23">
        <v>0</v>
      </c>
      <c r="BM43" s="23">
        <v>0.38</v>
      </c>
      <c r="BN43" s="23">
        <v>0</v>
      </c>
      <c r="BO43" s="23">
        <v>0</v>
      </c>
      <c r="BP43" s="23">
        <v>0</v>
      </c>
      <c r="BQ43" s="23">
        <v>0</v>
      </c>
      <c r="BR43" s="23">
        <v>0.14000000000000001</v>
      </c>
      <c r="BS43" s="23">
        <v>1.88</v>
      </c>
      <c r="BT43" s="23">
        <v>0</v>
      </c>
      <c r="BU43" s="23">
        <v>0</v>
      </c>
      <c r="BV43" s="23">
        <v>0.89</v>
      </c>
      <c r="BW43" s="23">
        <v>0.02</v>
      </c>
      <c r="BX43" s="23">
        <v>0</v>
      </c>
      <c r="BY43" s="23">
        <v>0</v>
      </c>
      <c r="BZ43" s="23">
        <v>0</v>
      </c>
      <c r="CA43" s="23">
        <v>0</v>
      </c>
      <c r="CB43" s="23">
        <v>139.07</v>
      </c>
      <c r="CC43" s="24"/>
      <c r="CD43" s="24"/>
      <c r="CE43" s="23">
        <v>49.88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</v>
      </c>
      <c r="CM43" s="23">
        <v>0</v>
      </c>
      <c r="CN43" s="23">
        <v>0</v>
      </c>
      <c r="CO43" s="23">
        <v>0</v>
      </c>
      <c r="CP43" s="23">
        <v>4.67</v>
      </c>
      <c r="CQ43" s="23">
        <v>0.68</v>
      </c>
    </row>
    <row r="44" spans="1:95" s="16" customFormat="1" x14ac:dyDescent="0.25">
      <c r="A44" s="31" t="str">
        <f>"301"</f>
        <v>301</v>
      </c>
      <c r="B44" s="18" t="s">
        <v>122</v>
      </c>
      <c r="C44" s="19" t="str">
        <f>"180"</f>
        <v>180</v>
      </c>
      <c r="D44" s="19">
        <v>1.4</v>
      </c>
      <c r="E44" s="19">
        <v>1.31</v>
      </c>
      <c r="F44" s="19">
        <v>1.31</v>
      </c>
      <c r="G44" s="19">
        <v>0</v>
      </c>
      <c r="H44" s="19">
        <v>10.220000000000001</v>
      </c>
      <c r="I44" s="19">
        <v>56.165022</v>
      </c>
      <c r="J44" s="19">
        <v>0.9</v>
      </c>
      <c r="K44" s="19">
        <v>0</v>
      </c>
      <c r="L44" s="19">
        <v>0.9</v>
      </c>
      <c r="M44" s="19">
        <v>0</v>
      </c>
      <c r="N44" s="19">
        <v>10.130000000000001</v>
      </c>
      <c r="O44" s="19">
        <v>0</v>
      </c>
      <c r="P44" s="19">
        <v>0.09</v>
      </c>
      <c r="Q44" s="19">
        <v>0</v>
      </c>
      <c r="R44" s="19">
        <v>0</v>
      </c>
      <c r="S44" s="19">
        <v>0.05</v>
      </c>
      <c r="T44" s="19">
        <v>0.37</v>
      </c>
      <c r="U44" s="19">
        <v>22.59</v>
      </c>
      <c r="V44" s="19">
        <v>58.05</v>
      </c>
      <c r="W44" s="19">
        <v>47.76</v>
      </c>
      <c r="X44" s="19">
        <v>5.48</v>
      </c>
      <c r="Y44" s="19">
        <v>35.24</v>
      </c>
      <c r="Z44" s="19">
        <v>0.06</v>
      </c>
      <c r="AA44" s="19">
        <v>5.4</v>
      </c>
      <c r="AB44" s="19">
        <v>3.6</v>
      </c>
      <c r="AC44" s="19">
        <v>9.9</v>
      </c>
      <c r="AD44" s="19">
        <v>0</v>
      </c>
      <c r="AE44" s="19">
        <v>0.01</v>
      </c>
      <c r="AF44" s="19">
        <v>0.05</v>
      </c>
      <c r="AG44" s="19">
        <v>0.04</v>
      </c>
      <c r="AH44" s="19">
        <v>0.36</v>
      </c>
      <c r="AI44" s="19">
        <v>0.23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165.87</v>
      </c>
      <c r="CC44" s="20"/>
      <c r="CD44" s="20"/>
      <c r="CE44" s="16">
        <v>6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9</v>
      </c>
      <c r="CQ44" s="16">
        <v>0</v>
      </c>
    </row>
    <row r="45" spans="1:95" s="27" customFormat="1" x14ac:dyDescent="0.25">
      <c r="A45" s="32"/>
      <c r="B45" s="25" t="s">
        <v>104</v>
      </c>
      <c r="C45" s="26"/>
      <c r="D45" s="26">
        <v>13.42</v>
      </c>
      <c r="E45" s="26">
        <v>6.36</v>
      </c>
      <c r="F45" s="26">
        <v>13.17</v>
      </c>
      <c r="G45" s="26">
        <v>0</v>
      </c>
      <c r="H45" s="26">
        <v>57.77</v>
      </c>
      <c r="I45" s="26">
        <v>397.73</v>
      </c>
      <c r="J45" s="26">
        <v>7.37</v>
      </c>
      <c r="K45" s="26">
        <v>0.12</v>
      </c>
      <c r="L45" s="26">
        <v>7.37</v>
      </c>
      <c r="M45" s="26">
        <v>0</v>
      </c>
      <c r="N45" s="26">
        <v>19.62</v>
      </c>
      <c r="O45" s="26">
        <v>34.97</v>
      </c>
      <c r="P45" s="26">
        <v>3.19</v>
      </c>
      <c r="Q45" s="26">
        <v>0</v>
      </c>
      <c r="R45" s="26">
        <v>0</v>
      </c>
      <c r="S45" s="26">
        <v>0.42</v>
      </c>
      <c r="T45" s="26">
        <v>3.21</v>
      </c>
      <c r="U45" s="26">
        <v>331.25</v>
      </c>
      <c r="V45" s="26">
        <v>358.11</v>
      </c>
      <c r="W45" s="26">
        <v>274.08999999999997</v>
      </c>
      <c r="X45" s="26">
        <v>77.22</v>
      </c>
      <c r="Y45" s="26">
        <v>300.14999999999998</v>
      </c>
      <c r="Z45" s="26">
        <v>2.17</v>
      </c>
      <c r="AA45" s="26">
        <v>72.34</v>
      </c>
      <c r="AB45" s="26">
        <v>44.22</v>
      </c>
      <c r="AC45" s="26">
        <v>84.43</v>
      </c>
      <c r="AD45" s="26">
        <v>1.1000000000000001</v>
      </c>
      <c r="AE45" s="26">
        <v>0.22</v>
      </c>
      <c r="AF45" s="26">
        <v>0.25</v>
      </c>
      <c r="AG45" s="26">
        <v>0.88</v>
      </c>
      <c r="AH45" s="26">
        <v>4.46</v>
      </c>
      <c r="AI45" s="26">
        <v>0.48</v>
      </c>
      <c r="AJ45" s="27">
        <v>0</v>
      </c>
      <c r="AK45" s="27">
        <v>367.55</v>
      </c>
      <c r="AL45" s="27">
        <v>266.95999999999998</v>
      </c>
      <c r="AM45" s="27">
        <v>469.59</v>
      </c>
      <c r="AN45" s="27">
        <v>316.32</v>
      </c>
      <c r="AO45" s="27">
        <v>102.13</v>
      </c>
      <c r="AP45" s="27">
        <v>238.47</v>
      </c>
      <c r="AQ45" s="27">
        <v>144.16999999999999</v>
      </c>
      <c r="AR45" s="27">
        <v>335.96</v>
      </c>
      <c r="AS45" s="27">
        <v>258.7</v>
      </c>
      <c r="AT45" s="27">
        <v>362.86</v>
      </c>
      <c r="AU45" s="27">
        <v>500.1</v>
      </c>
      <c r="AV45" s="27">
        <v>162.25</v>
      </c>
      <c r="AW45" s="27">
        <v>432.59</v>
      </c>
      <c r="AX45" s="27">
        <v>1249.3599999999999</v>
      </c>
      <c r="AY45" s="27">
        <v>0</v>
      </c>
      <c r="AZ45" s="27">
        <v>514.02</v>
      </c>
      <c r="BA45" s="27">
        <v>322.74</v>
      </c>
      <c r="BB45" s="27">
        <v>305.82</v>
      </c>
      <c r="BC45" s="27">
        <v>127.19</v>
      </c>
      <c r="BD45" s="27">
        <v>0.18</v>
      </c>
      <c r="BE45" s="27">
        <v>0.05</v>
      </c>
      <c r="BF45" s="27">
        <v>7.0000000000000007E-2</v>
      </c>
      <c r="BG45" s="27">
        <v>0.2</v>
      </c>
      <c r="BH45" s="27">
        <v>0.24</v>
      </c>
      <c r="BI45" s="27">
        <v>0.71</v>
      </c>
      <c r="BJ45" s="27">
        <v>0.04</v>
      </c>
      <c r="BK45" s="27">
        <v>2.36</v>
      </c>
      <c r="BL45" s="27">
        <v>0.01</v>
      </c>
      <c r="BM45" s="27">
        <v>0.54</v>
      </c>
      <c r="BN45" s="27">
        <v>0.01</v>
      </c>
      <c r="BO45" s="27">
        <v>0</v>
      </c>
      <c r="BP45" s="27">
        <v>0</v>
      </c>
      <c r="BQ45" s="27">
        <v>0</v>
      </c>
      <c r="BR45" s="27">
        <v>0.21</v>
      </c>
      <c r="BS45" s="27">
        <v>2.4</v>
      </c>
      <c r="BT45" s="27">
        <v>0</v>
      </c>
      <c r="BU45" s="27">
        <v>0</v>
      </c>
      <c r="BV45" s="27">
        <v>0.96</v>
      </c>
      <c r="BW45" s="27">
        <v>0.02</v>
      </c>
      <c r="BX45" s="27">
        <v>0</v>
      </c>
      <c r="BY45" s="27">
        <v>0</v>
      </c>
      <c r="BZ45" s="27">
        <v>0</v>
      </c>
      <c r="CA45" s="27">
        <v>0</v>
      </c>
      <c r="CB45" s="27">
        <v>320.32</v>
      </c>
      <c r="CC45" s="14"/>
      <c r="CD45" s="14" t="e">
        <f>$I$45/#REF!*100</f>
        <v>#REF!</v>
      </c>
      <c r="CE45" s="27">
        <v>79.709999999999994</v>
      </c>
      <c r="CG45" s="27">
        <v>0</v>
      </c>
      <c r="CH45" s="27">
        <v>0</v>
      </c>
      <c r="CI45" s="27">
        <v>0</v>
      </c>
      <c r="CJ45" s="27">
        <v>0</v>
      </c>
      <c r="CK45" s="27">
        <v>0</v>
      </c>
      <c r="CL45" s="27">
        <v>0</v>
      </c>
      <c r="CM45" s="27">
        <v>0</v>
      </c>
      <c r="CN45" s="27">
        <v>0</v>
      </c>
      <c r="CO45" s="27">
        <v>0</v>
      </c>
      <c r="CP45" s="27">
        <v>13.67</v>
      </c>
      <c r="CQ45" s="27">
        <v>0.68</v>
      </c>
    </row>
    <row r="46" spans="1:95" x14ac:dyDescent="0.25">
      <c r="A46" s="29"/>
      <c r="B46" s="17" t="s">
        <v>190</v>
      </c>
    </row>
    <row r="47" spans="1:95" s="16" customFormat="1" x14ac:dyDescent="0.25">
      <c r="A47" s="31" t="str">
        <f>"-"</f>
        <v>-</v>
      </c>
      <c r="B47" s="18" t="s">
        <v>123</v>
      </c>
      <c r="C47" s="19" t="str">
        <f>"100"</f>
        <v>100</v>
      </c>
      <c r="D47" s="19">
        <v>0.4</v>
      </c>
      <c r="E47" s="19">
        <v>0</v>
      </c>
      <c r="F47" s="19">
        <v>0.4</v>
      </c>
      <c r="G47" s="19">
        <v>0.4</v>
      </c>
      <c r="H47" s="19">
        <v>11.6</v>
      </c>
      <c r="I47" s="19">
        <v>48.68</v>
      </c>
      <c r="J47" s="19">
        <v>0.1</v>
      </c>
      <c r="K47" s="19">
        <v>0</v>
      </c>
      <c r="L47" s="19">
        <v>0</v>
      </c>
      <c r="M47" s="19">
        <v>0</v>
      </c>
      <c r="N47" s="19">
        <v>9</v>
      </c>
      <c r="O47" s="19">
        <v>0.8</v>
      </c>
      <c r="P47" s="19">
        <v>1.8</v>
      </c>
      <c r="Q47" s="19">
        <v>0</v>
      </c>
      <c r="R47" s="19">
        <v>0</v>
      </c>
      <c r="S47" s="19">
        <v>0.8</v>
      </c>
      <c r="T47" s="19">
        <v>0.5</v>
      </c>
      <c r="U47" s="19">
        <v>26</v>
      </c>
      <c r="V47" s="19">
        <v>278</v>
      </c>
      <c r="W47" s="19">
        <v>16</v>
      </c>
      <c r="X47" s="19">
        <v>9</v>
      </c>
      <c r="Y47" s="19">
        <v>11</v>
      </c>
      <c r="Z47" s="19">
        <v>2.2000000000000002</v>
      </c>
      <c r="AA47" s="19">
        <v>0</v>
      </c>
      <c r="AB47" s="19">
        <v>30</v>
      </c>
      <c r="AC47" s="19">
        <v>5</v>
      </c>
      <c r="AD47" s="19">
        <v>0.2</v>
      </c>
      <c r="AE47" s="19">
        <v>0.03</v>
      </c>
      <c r="AF47" s="19">
        <v>0.02</v>
      </c>
      <c r="AG47" s="19">
        <v>0.3</v>
      </c>
      <c r="AH47" s="19">
        <v>0.4</v>
      </c>
      <c r="AI47" s="19">
        <v>10</v>
      </c>
      <c r="AJ47" s="16">
        <v>0</v>
      </c>
      <c r="AK47" s="16">
        <v>12</v>
      </c>
      <c r="AL47" s="16">
        <v>13</v>
      </c>
      <c r="AM47" s="16">
        <v>19</v>
      </c>
      <c r="AN47" s="16">
        <v>18</v>
      </c>
      <c r="AO47" s="16">
        <v>3</v>
      </c>
      <c r="AP47" s="16">
        <v>11</v>
      </c>
      <c r="AQ47" s="16">
        <v>3</v>
      </c>
      <c r="AR47" s="16">
        <v>9</v>
      </c>
      <c r="AS47" s="16">
        <v>17</v>
      </c>
      <c r="AT47" s="16">
        <v>10</v>
      </c>
      <c r="AU47" s="16">
        <v>78</v>
      </c>
      <c r="AV47" s="16">
        <v>7</v>
      </c>
      <c r="AW47" s="16">
        <v>14</v>
      </c>
      <c r="AX47" s="16">
        <v>42</v>
      </c>
      <c r="AY47" s="16">
        <v>0</v>
      </c>
      <c r="AZ47" s="16">
        <v>13</v>
      </c>
      <c r="BA47" s="16">
        <v>16</v>
      </c>
      <c r="BB47" s="16">
        <v>6</v>
      </c>
      <c r="BC47" s="16">
        <v>5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86.3</v>
      </c>
      <c r="CC47" s="20"/>
      <c r="CD47" s="20"/>
      <c r="CE47" s="16">
        <v>5</v>
      </c>
      <c r="CG47" s="16">
        <v>2</v>
      </c>
      <c r="CH47" s="16">
        <v>2</v>
      </c>
      <c r="CI47" s="16">
        <v>2</v>
      </c>
      <c r="CJ47" s="16">
        <v>150</v>
      </c>
      <c r="CK47" s="16">
        <v>150</v>
      </c>
      <c r="CL47" s="16">
        <v>150</v>
      </c>
      <c r="CM47" s="16">
        <v>46.8</v>
      </c>
      <c r="CN47" s="16">
        <v>46.8</v>
      </c>
      <c r="CO47" s="16">
        <v>46.8</v>
      </c>
      <c r="CP47" s="16">
        <v>0</v>
      </c>
      <c r="CQ47" s="16">
        <v>0</v>
      </c>
    </row>
    <row r="48" spans="1:95" s="27" customFormat="1" x14ac:dyDescent="0.25">
      <c r="A48" s="32"/>
      <c r="B48" s="25" t="s">
        <v>191</v>
      </c>
      <c r="C48" s="26"/>
      <c r="D48" s="26">
        <v>0.4</v>
      </c>
      <c r="E48" s="26">
        <v>0</v>
      </c>
      <c r="F48" s="26">
        <v>0.4</v>
      </c>
      <c r="G48" s="26">
        <v>0.4</v>
      </c>
      <c r="H48" s="26">
        <v>11.6</v>
      </c>
      <c r="I48" s="26">
        <v>48.68</v>
      </c>
      <c r="J48" s="26">
        <v>0.1</v>
      </c>
      <c r="K48" s="26">
        <v>0</v>
      </c>
      <c r="L48" s="26">
        <v>0</v>
      </c>
      <c r="M48" s="26">
        <v>0</v>
      </c>
      <c r="N48" s="26">
        <v>9</v>
      </c>
      <c r="O48" s="26">
        <v>0.8</v>
      </c>
      <c r="P48" s="26">
        <v>1.8</v>
      </c>
      <c r="Q48" s="26">
        <v>0</v>
      </c>
      <c r="R48" s="26">
        <v>0</v>
      </c>
      <c r="S48" s="26">
        <v>0.8</v>
      </c>
      <c r="T48" s="26">
        <v>0.5</v>
      </c>
      <c r="U48" s="26">
        <v>26</v>
      </c>
      <c r="V48" s="26">
        <v>278</v>
      </c>
      <c r="W48" s="26">
        <v>16</v>
      </c>
      <c r="X48" s="26">
        <v>9</v>
      </c>
      <c r="Y48" s="26">
        <v>11</v>
      </c>
      <c r="Z48" s="26">
        <v>2.2000000000000002</v>
      </c>
      <c r="AA48" s="26">
        <v>0</v>
      </c>
      <c r="AB48" s="26">
        <v>30</v>
      </c>
      <c r="AC48" s="26">
        <v>5</v>
      </c>
      <c r="AD48" s="26">
        <v>0.2</v>
      </c>
      <c r="AE48" s="26">
        <v>0.03</v>
      </c>
      <c r="AF48" s="26">
        <v>0.02</v>
      </c>
      <c r="AG48" s="26">
        <v>0.3</v>
      </c>
      <c r="AH48" s="26">
        <v>0.4</v>
      </c>
      <c r="AI48" s="26">
        <v>10</v>
      </c>
      <c r="AJ48" s="27">
        <v>0</v>
      </c>
      <c r="AK48" s="27">
        <v>12</v>
      </c>
      <c r="AL48" s="27">
        <v>13</v>
      </c>
      <c r="AM48" s="27">
        <v>19</v>
      </c>
      <c r="AN48" s="27">
        <v>18</v>
      </c>
      <c r="AO48" s="27">
        <v>3</v>
      </c>
      <c r="AP48" s="27">
        <v>11</v>
      </c>
      <c r="AQ48" s="27">
        <v>3</v>
      </c>
      <c r="AR48" s="27">
        <v>9</v>
      </c>
      <c r="AS48" s="27">
        <v>17</v>
      </c>
      <c r="AT48" s="27">
        <v>10</v>
      </c>
      <c r="AU48" s="27">
        <v>78</v>
      </c>
      <c r="AV48" s="27">
        <v>7</v>
      </c>
      <c r="AW48" s="27">
        <v>14</v>
      </c>
      <c r="AX48" s="27">
        <v>42</v>
      </c>
      <c r="AY48" s="27">
        <v>0</v>
      </c>
      <c r="AZ48" s="27">
        <v>13</v>
      </c>
      <c r="BA48" s="27">
        <v>16</v>
      </c>
      <c r="BB48" s="27">
        <v>6</v>
      </c>
      <c r="BC48" s="27">
        <v>5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0</v>
      </c>
      <c r="CB48" s="27">
        <v>86.3</v>
      </c>
      <c r="CC48" s="14"/>
      <c r="CD48" s="14" t="e">
        <f>$I$48/#REF!*100</f>
        <v>#REF!</v>
      </c>
      <c r="CE48" s="27">
        <v>5</v>
      </c>
      <c r="CG48" s="27">
        <v>2</v>
      </c>
      <c r="CH48" s="27">
        <v>2</v>
      </c>
      <c r="CI48" s="27">
        <v>2</v>
      </c>
      <c r="CJ48" s="27">
        <v>150</v>
      </c>
      <c r="CK48" s="27">
        <v>150</v>
      </c>
      <c r="CL48" s="27">
        <v>150</v>
      </c>
      <c r="CM48" s="27">
        <v>46.8</v>
      </c>
      <c r="CN48" s="27">
        <v>46.8</v>
      </c>
      <c r="CO48" s="27">
        <v>46.8</v>
      </c>
      <c r="CP48" s="27">
        <v>0</v>
      </c>
      <c r="CQ48" s="27">
        <v>0</v>
      </c>
    </row>
    <row r="49" spans="1:95" x14ac:dyDescent="0.25">
      <c r="A49" s="29"/>
      <c r="B49" s="17" t="s">
        <v>105</v>
      </c>
    </row>
    <row r="50" spans="1:95" s="23" customFormat="1" x14ac:dyDescent="0.25">
      <c r="A50" s="30" t="s">
        <v>197</v>
      </c>
      <c r="B50" s="21" t="s">
        <v>224</v>
      </c>
      <c r="C50" s="22" t="str">
        <f>"60"</f>
        <v>60</v>
      </c>
      <c r="D50" s="22">
        <v>0.47</v>
      </c>
      <c r="E50" s="22">
        <v>0</v>
      </c>
      <c r="F50" s="22">
        <v>2.83</v>
      </c>
      <c r="G50" s="22">
        <v>0</v>
      </c>
      <c r="H50" s="22">
        <v>2.88</v>
      </c>
      <c r="I50" s="22">
        <v>37.822602071999995</v>
      </c>
      <c r="J50" s="22">
        <v>0</v>
      </c>
      <c r="K50" s="22">
        <v>0</v>
      </c>
      <c r="L50" s="22">
        <v>0</v>
      </c>
      <c r="M50" s="22">
        <v>0</v>
      </c>
      <c r="N50" s="22">
        <v>2.15</v>
      </c>
      <c r="O50" s="22">
        <v>0.09</v>
      </c>
      <c r="P50" s="22">
        <v>0.64</v>
      </c>
      <c r="Q50" s="22">
        <v>0</v>
      </c>
      <c r="R50" s="22">
        <v>0</v>
      </c>
      <c r="S50" s="22">
        <v>0.23</v>
      </c>
      <c r="T50" s="22">
        <v>0.53</v>
      </c>
      <c r="U50" s="22">
        <v>0.74</v>
      </c>
      <c r="V50" s="22">
        <v>94.39</v>
      </c>
      <c r="W50" s="22">
        <v>9</v>
      </c>
      <c r="X50" s="22">
        <v>7.24</v>
      </c>
      <c r="Y50" s="22">
        <v>15.36</v>
      </c>
      <c r="Z50" s="22">
        <v>0.34</v>
      </c>
      <c r="AA50" s="22">
        <v>0</v>
      </c>
      <c r="AB50" s="22">
        <v>166.08</v>
      </c>
      <c r="AC50" s="22">
        <v>34.520000000000003</v>
      </c>
      <c r="AD50" s="22">
        <v>0.2</v>
      </c>
      <c r="AE50" s="22">
        <v>0.02</v>
      </c>
      <c r="AF50" s="22">
        <v>0.01</v>
      </c>
      <c r="AG50" s="22">
        <v>0.14000000000000001</v>
      </c>
      <c r="AH50" s="22">
        <v>0.26</v>
      </c>
      <c r="AI50" s="22">
        <v>3.42</v>
      </c>
      <c r="AJ50" s="23">
        <v>0</v>
      </c>
      <c r="AK50" s="23">
        <v>10.119999999999999</v>
      </c>
      <c r="AL50" s="23">
        <v>9.57</v>
      </c>
      <c r="AM50" s="23">
        <v>13.4</v>
      </c>
      <c r="AN50" s="23">
        <v>13.65</v>
      </c>
      <c r="AO50" s="23">
        <v>2.63</v>
      </c>
      <c r="AP50" s="23">
        <v>10.26</v>
      </c>
      <c r="AQ50" s="23">
        <v>2.7</v>
      </c>
      <c r="AR50" s="23">
        <v>8.66</v>
      </c>
      <c r="AS50" s="23">
        <v>10.64</v>
      </c>
      <c r="AT50" s="23">
        <v>12.94</v>
      </c>
      <c r="AU50" s="23">
        <v>40.880000000000003</v>
      </c>
      <c r="AV50" s="23">
        <v>5.4</v>
      </c>
      <c r="AW50" s="23">
        <v>9.3699999999999992</v>
      </c>
      <c r="AX50" s="23">
        <v>142.56</v>
      </c>
      <c r="AY50" s="23">
        <v>0</v>
      </c>
      <c r="AZ50" s="23">
        <v>7.27</v>
      </c>
      <c r="BA50" s="23">
        <v>10.58</v>
      </c>
      <c r="BB50" s="23">
        <v>9.34</v>
      </c>
      <c r="BC50" s="23">
        <v>2.34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53.83</v>
      </c>
      <c r="CC50" s="24"/>
      <c r="CD50" s="24"/>
      <c r="CE50" s="23">
        <v>27.68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  <c r="CP50" s="23">
        <v>0.6</v>
      </c>
      <c r="CQ50" s="23">
        <v>0.24</v>
      </c>
    </row>
    <row r="51" spans="1:95" s="23" customFormat="1" ht="31.5" x14ac:dyDescent="0.25">
      <c r="A51" s="30" t="str">
        <f>"61"</f>
        <v>61</v>
      </c>
      <c r="B51" s="21" t="s">
        <v>125</v>
      </c>
      <c r="C51" s="22" t="str">
        <f>"180"</f>
        <v>180</v>
      </c>
      <c r="D51" s="22">
        <v>3.96</v>
      </c>
      <c r="E51" s="22">
        <v>1.9</v>
      </c>
      <c r="F51" s="22">
        <v>3.24</v>
      </c>
      <c r="G51" s="22">
        <v>0</v>
      </c>
      <c r="H51" s="22">
        <v>15.95</v>
      </c>
      <c r="I51" s="22">
        <v>107.173450144656</v>
      </c>
      <c r="J51" s="22">
        <v>0.99</v>
      </c>
      <c r="K51" s="22">
        <v>0.04</v>
      </c>
      <c r="L51" s="22">
        <v>0.99</v>
      </c>
      <c r="M51" s="22">
        <v>0</v>
      </c>
      <c r="N51" s="22">
        <v>2.13</v>
      </c>
      <c r="O51" s="22">
        <v>12.39</v>
      </c>
      <c r="P51" s="22">
        <v>1.43</v>
      </c>
      <c r="Q51" s="22">
        <v>0</v>
      </c>
      <c r="R51" s="22">
        <v>0</v>
      </c>
      <c r="S51" s="22">
        <v>0.14000000000000001</v>
      </c>
      <c r="T51" s="22">
        <v>1.02</v>
      </c>
      <c r="U51" s="22">
        <v>96.76</v>
      </c>
      <c r="V51" s="22">
        <v>339.43</v>
      </c>
      <c r="W51" s="22">
        <v>11.67</v>
      </c>
      <c r="X51" s="22">
        <v>16.5</v>
      </c>
      <c r="Y51" s="22">
        <v>42.99</v>
      </c>
      <c r="Z51" s="22">
        <v>0.7</v>
      </c>
      <c r="AA51" s="22">
        <v>10.199999999999999</v>
      </c>
      <c r="AB51" s="22">
        <v>793.23</v>
      </c>
      <c r="AC51" s="22">
        <v>156.9</v>
      </c>
      <c r="AD51" s="22">
        <v>0.22</v>
      </c>
      <c r="AE51" s="22">
        <v>7.0000000000000007E-2</v>
      </c>
      <c r="AF51" s="22">
        <v>0.04</v>
      </c>
      <c r="AG51" s="22">
        <v>0.74</v>
      </c>
      <c r="AH51" s="22">
        <v>1.3</v>
      </c>
      <c r="AI51" s="22">
        <v>4.75</v>
      </c>
      <c r="AJ51" s="23">
        <v>0</v>
      </c>
      <c r="AK51" s="23">
        <v>50.29</v>
      </c>
      <c r="AL51" s="23">
        <v>54.76</v>
      </c>
      <c r="AM51" s="23">
        <v>87.87</v>
      </c>
      <c r="AN51" s="23">
        <v>52.76</v>
      </c>
      <c r="AO51" s="23">
        <v>17.05</v>
      </c>
      <c r="AP51" s="23">
        <v>46.09</v>
      </c>
      <c r="AQ51" s="23">
        <v>18.73</v>
      </c>
      <c r="AR51" s="23">
        <v>60.03</v>
      </c>
      <c r="AS51" s="23">
        <v>58.02</v>
      </c>
      <c r="AT51" s="23">
        <v>116.35</v>
      </c>
      <c r="AU51" s="23">
        <v>71.459999999999994</v>
      </c>
      <c r="AV51" s="23">
        <v>23.04</v>
      </c>
      <c r="AW51" s="23">
        <v>48.98</v>
      </c>
      <c r="AX51" s="23">
        <v>354.25</v>
      </c>
      <c r="AY51" s="23">
        <v>0</v>
      </c>
      <c r="AZ51" s="23">
        <v>87.72</v>
      </c>
      <c r="BA51" s="23">
        <v>52.9</v>
      </c>
      <c r="BB51" s="23">
        <v>35.44</v>
      </c>
      <c r="BC51" s="23">
        <v>22.08</v>
      </c>
      <c r="BD51" s="23">
        <v>0.06</v>
      </c>
      <c r="BE51" s="23">
        <v>0.01</v>
      </c>
      <c r="BF51" s="23">
        <v>0.01</v>
      </c>
      <c r="BG51" s="23">
        <v>0.03</v>
      </c>
      <c r="BH51" s="23">
        <v>0.04</v>
      </c>
      <c r="BI51" s="23">
        <v>0.13</v>
      </c>
      <c r="BJ51" s="23">
        <v>0</v>
      </c>
      <c r="BK51" s="23">
        <v>0.47</v>
      </c>
      <c r="BL51" s="23">
        <v>0</v>
      </c>
      <c r="BM51" s="23">
        <v>0.14000000000000001</v>
      </c>
      <c r="BN51" s="23">
        <v>0</v>
      </c>
      <c r="BO51" s="23">
        <v>0</v>
      </c>
      <c r="BP51" s="23">
        <v>0</v>
      </c>
      <c r="BQ51" s="23">
        <v>0</v>
      </c>
      <c r="BR51" s="23">
        <v>0.05</v>
      </c>
      <c r="BS51" s="23">
        <v>0.47</v>
      </c>
      <c r="BT51" s="23">
        <v>0</v>
      </c>
      <c r="BU51" s="23">
        <v>0</v>
      </c>
      <c r="BV51" s="23">
        <v>0.09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189</v>
      </c>
      <c r="CC51" s="24"/>
      <c r="CD51" s="24"/>
      <c r="CE51" s="23">
        <v>142.4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  <c r="CN51" s="23">
        <v>0</v>
      </c>
      <c r="CO51" s="23">
        <v>0</v>
      </c>
      <c r="CP51" s="23">
        <v>0</v>
      </c>
      <c r="CQ51" s="23">
        <v>0.18</v>
      </c>
    </row>
    <row r="52" spans="1:95" s="23" customFormat="1" x14ac:dyDescent="0.25">
      <c r="A52" s="30" t="s">
        <v>198</v>
      </c>
      <c r="B52" s="21" t="s">
        <v>126</v>
      </c>
      <c r="C52" s="22" t="str">
        <f>"130"</f>
        <v>130</v>
      </c>
      <c r="D52" s="22">
        <v>2.16</v>
      </c>
      <c r="E52" s="22">
        <v>0.04</v>
      </c>
      <c r="F52" s="22">
        <v>9.52</v>
      </c>
      <c r="G52" s="22">
        <v>0</v>
      </c>
      <c r="H52" s="22">
        <v>13.48</v>
      </c>
      <c r="I52" s="22">
        <v>145.25933333182059</v>
      </c>
      <c r="J52" s="22">
        <v>4.99</v>
      </c>
      <c r="K52" s="22">
        <v>3.43</v>
      </c>
      <c r="L52" s="22">
        <v>4.99</v>
      </c>
      <c r="M52" s="22">
        <v>0</v>
      </c>
      <c r="N52" s="22">
        <v>5.14</v>
      </c>
      <c r="O52" s="22">
        <v>7.63</v>
      </c>
      <c r="P52" s="22">
        <v>2.04</v>
      </c>
      <c r="Q52" s="22">
        <v>0</v>
      </c>
      <c r="R52" s="22">
        <v>0</v>
      </c>
      <c r="S52" s="22">
        <v>0.33</v>
      </c>
      <c r="T52" s="22">
        <v>1.74</v>
      </c>
      <c r="U52" s="22">
        <v>269.52</v>
      </c>
      <c r="V52" s="22">
        <v>384.31</v>
      </c>
      <c r="W52" s="22">
        <v>25.5</v>
      </c>
      <c r="X52" s="22">
        <v>18.46</v>
      </c>
      <c r="Y52" s="22">
        <v>44.91</v>
      </c>
      <c r="Z52" s="22">
        <v>0.77</v>
      </c>
      <c r="AA52" s="22">
        <v>25.1</v>
      </c>
      <c r="AB52" s="22">
        <v>270.52999999999997</v>
      </c>
      <c r="AC52" s="22">
        <v>116.26</v>
      </c>
      <c r="AD52" s="22">
        <v>2.44</v>
      </c>
      <c r="AE52" s="22">
        <v>0.06</v>
      </c>
      <c r="AF52" s="22">
        <v>0.05</v>
      </c>
      <c r="AG52" s="22">
        <v>0.76</v>
      </c>
      <c r="AH52" s="22">
        <v>1.4</v>
      </c>
      <c r="AI52" s="22">
        <v>6.55</v>
      </c>
      <c r="AJ52" s="23">
        <v>0</v>
      </c>
      <c r="AK52" s="23">
        <v>39.630000000000003</v>
      </c>
      <c r="AL52" s="23">
        <v>42.97</v>
      </c>
      <c r="AM52" s="23">
        <v>59.55</v>
      </c>
      <c r="AN52" s="23">
        <v>52.89</v>
      </c>
      <c r="AO52" s="23">
        <v>14.8</v>
      </c>
      <c r="AP52" s="23">
        <v>39.85</v>
      </c>
      <c r="AQ52" s="23">
        <v>15.85</v>
      </c>
      <c r="AR52" s="23">
        <v>46.4</v>
      </c>
      <c r="AS52" s="23">
        <v>56.15</v>
      </c>
      <c r="AT52" s="23">
        <v>106.86</v>
      </c>
      <c r="AU52" s="23">
        <v>96.29</v>
      </c>
      <c r="AV52" s="23">
        <v>20.14</v>
      </c>
      <c r="AW52" s="23">
        <v>40.369999999999997</v>
      </c>
      <c r="AX52" s="23">
        <v>244.75</v>
      </c>
      <c r="AY52" s="23">
        <v>0</v>
      </c>
      <c r="AZ52" s="23">
        <v>50.01</v>
      </c>
      <c r="BA52" s="23">
        <v>41.69</v>
      </c>
      <c r="BB52" s="23">
        <v>35.409999999999997</v>
      </c>
      <c r="BC52" s="23">
        <v>15.94</v>
      </c>
      <c r="BD52" s="23">
        <v>0.26</v>
      </c>
      <c r="BE52" s="23">
        <v>0.06</v>
      </c>
      <c r="BF52" s="23">
        <v>0.05</v>
      </c>
      <c r="BG52" s="23">
        <v>0.13</v>
      </c>
      <c r="BH52" s="23">
        <v>0.17</v>
      </c>
      <c r="BI52" s="23">
        <v>0.54</v>
      </c>
      <c r="BJ52" s="23">
        <v>0</v>
      </c>
      <c r="BK52" s="23">
        <v>1.98</v>
      </c>
      <c r="BL52" s="23">
        <v>0</v>
      </c>
      <c r="BM52" s="23">
        <v>0.7</v>
      </c>
      <c r="BN52" s="23">
        <v>0.01</v>
      </c>
      <c r="BO52" s="23">
        <v>0.03</v>
      </c>
      <c r="BP52" s="23">
        <v>0</v>
      </c>
      <c r="BQ52" s="23">
        <v>0</v>
      </c>
      <c r="BR52" s="23">
        <v>0.2</v>
      </c>
      <c r="BS52" s="23">
        <v>2.66</v>
      </c>
      <c r="BT52" s="23">
        <v>0</v>
      </c>
      <c r="BU52" s="23">
        <v>0</v>
      </c>
      <c r="BV52" s="23">
        <v>3.05</v>
      </c>
      <c r="BW52" s="23">
        <v>0.01</v>
      </c>
      <c r="BX52" s="23">
        <v>0</v>
      </c>
      <c r="BY52" s="23">
        <v>0</v>
      </c>
      <c r="BZ52" s="23">
        <v>0</v>
      </c>
      <c r="CA52" s="23">
        <v>0</v>
      </c>
      <c r="CB52" s="23">
        <v>110.38</v>
      </c>
      <c r="CC52" s="24"/>
      <c r="CD52" s="24"/>
      <c r="CE52" s="23">
        <v>70.180000000000007</v>
      </c>
      <c r="CG52" s="23">
        <v>0</v>
      </c>
      <c r="CH52" s="23">
        <v>0</v>
      </c>
      <c r="CI52" s="23">
        <v>0</v>
      </c>
      <c r="CJ52" s="23">
        <v>0</v>
      </c>
      <c r="CK52" s="23">
        <v>0</v>
      </c>
      <c r="CL52" s="23">
        <v>0</v>
      </c>
      <c r="CM52" s="23">
        <v>0</v>
      </c>
      <c r="CN52" s="23">
        <v>0</v>
      </c>
      <c r="CO52" s="23">
        <v>0</v>
      </c>
      <c r="CP52" s="23">
        <v>0.4</v>
      </c>
      <c r="CQ52" s="23">
        <v>0.68</v>
      </c>
    </row>
    <row r="53" spans="1:95" s="23" customFormat="1" x14ac:dyDescent="0.25">
      <c r="A53" s="30" t="s">
        <v>199</v>
      </c>
      <c r="B53" s="21" t="s">
        <v>127</v>
      </c>
      <c r="C53" s="22" t="str">
        <f>"70"</f>
        <v>70</v>
      </c>
      <c r="D53" s="22">
        <v>18.239999999999998</v>
      </c>
      <c r="E53" s="22">
        <v>19.36</v>
      </c>
      <c r="F53" s="22">
        <v>17.23</v>
      </c>
      <c r="G53" s="22">
        <v>0</v>
      </c>
      <c r="H53" s="22">
        <v>0.31</v>
      </c>
      <c r="I53" s="22">
        <v>229.11873063333334</v>
      </c>
      <c r="J53" s="22">
        <v>4.68</v>
      </c>
      <c r="K53" s="22">
        <v>0</v>
      </c>
      <c r="L53" s="22">
        <v>4.68</v>
      </c>
      <c r="M53" s="22">
        <v>0</v>
      </c>
      <c r="N53" s="22">
        <v>0.22</v>
      </c>
      <c r="O53" s="22">
        <v>0</v>
      </c>
      <c r="P53" s="22">
        <v>0.08</v>
      </c>
      <c r="Q53" s="22">
        <v>0</v>
      </c>
      <c r="R53" s="22">
        <v>0</v>
      </c>
      <c r="S53" s="22">
        <v>0.01</v>
      </c>
      <c r="T53" s="22">
        <v>1.86</v>
      </c>
      <c r="U53" s="22">
        <v>453.84</v>
      </c>
      <c r="V53" s="22">
        <v>186.4</v>
      </c>
      <c r="W53" s="22">
        <v>18.98</v>
      </c>
      <c r="X53" s="22">
        <v>17.22</v>
      </c>
      <c r="Y53" s="22">
        <v>154.91</v>
      </c>
      <c r="Z53" s="22">
        <v>1.53</v>
      </c>
      <c r="AA53" s="22">
        <v>44.69</v>
      </c>
      <c r="AB53" s="22">
        <v>8.51</v>
      </c>
      <c r="AC53" s="22">
        <v>76.61</v>
      </c>
      <c r="AD53" s="22">
        <v>0.54</v>
      </c>
      <c r="AE53" s="22">
        <v>0.05</v>
      </c>
      <c r="AF53" s="22">
        <v>0.13</v>
      </c>
      <c r="AG53" s="22">
        <v>6.56</v>
      </c>
      <c r="AH53" s="22">
        <v>13.32</v>
      </c>
      <c r="AI53" s="22">
        <v>0.89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0.01</v>
      </c>
      <c r="AW53" s="23">
        <v>0</v>
      </c>
      <c r="AX53" s="23">
        <v>0.01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69.22</v>
      </c>
      <c r="CC53" s="24"/>
      <c r="CD53" s="24"/>
      <c r="CE53" s="23">
        <v>46.11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0</v>
      </c>
      <c r="CQ53" s="23">
        <v>0.98</v>
      </c>
    </row>
    <row r="54" spans="1:95" s="23" customFormat="1" ht="31.5" x14ac:dyDescent="0.25">
      <c r="A54" s="30" t="s">
        <v>200</v>
      </c>
      <c r="B54" s="21" t="s">
        <v>128</v>
      </c>
      <c r="C54" s="22" t="str">
        <f>"180"</f>
        <v>180</v>
      </c>
      <c r="D54" s="22">
        <v>0</v>
      </c>
      <c r="E54" s="22">
        <v>0</v>
      </c>
      <c r="F54" s="22">
        <v>0</v>
      </c>
      <c r="G54" s="22">
        <v>0</v>
      </c>
      <c r="H54" s="22">
        <v>17.98</v>
      </c>
      <c r="I54" s="22">
        <v>68.331463199999988</v>
      </c>
      <c r="J54" s="22">
        <v>0</v>
      </c>
      <c r="K54" s="22">
        <v>0</v>
      </c>
      <c r="L54" s="22">
        <v>0</v>
      </c>
      <c r="M54" s="22">
        <v>0</v>
      </c>
      <c r="N54" s="22">
        <v>17.98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0.01</v>
      </c>
      <c r="U54" s="22">
        <v>0</v>
      </c>
      <c r="V54" s="22">
        <v>0.52</v>
      </c>
      <c r="W54" s="22">
        <v>0.43</v>
      </c>
      <c r="X54" s="22">
        <v>0</v>
      </c>
      <c r="Y54" s="22">
        <v>0</v>
      </c>
      <c r="Z54" s="22">
        <v>0.05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</v>
      </c>
      <c r="BK54" s="23">
        <v>0</v>
      </c>
      <c r="BL54" s="23">
        <v>0</v>
      </c>
      <c r="BM54" s="23">
        <v>0</v>
      </c>
      <c r="BN54" s="23">
        <v>0</v>
      </c>
      <c r="BO54" s="23">
        <v>0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171.01</v>
      </c>
      <c r="CC54" s="24"/>
      <c r="CD54" s="24"/>
      <c r="CE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0</v>
      </c>
      <c r="CP54" s="23">
        <v>9</v>
      </c>
      <c r="CQ54" s="23">
        <v>0</v>
      </c>
    </row>
    <row r="55" spans="1:95" s="16" customFormat="1" x14ac:dyDescent="0.25">
      <c r="A55" s="31" t="s">
        <v>192</v>
      </c>
      <c r="B55" s="18" t="s">
        <v>129</v>
      </c>
      <c r="C55" s="19" t="str">
        <f>"20"</f>
        <v>20</v>
      </c>
      <c r="D55" s="19">
        <v>1.32</v>
      </c>
      <c r="E55" s="19">
        <v>0</v>
      </c>
      <c r="F55" s="19">
        <v>0.24</v>
      </c>
      <c r="G55" s="19">
        <v>0</v>
      </c>
      <c r="H55" s="19">
        <v>8.34</v>
      </c>
      <c r="I55" s="19">
        <v>38.676000000000002</v>
      </c>
      <c r="J55" s="19">
        <v>0.04</v>
      </c>
      <c r="K55" s="19">
        <v>0</v>
      </c>
      <c r="L55" s="19">
        <v>0.04</v>
      </c>
      <c r="M55" s="19">
        <v>0</v>
      </c>
      <c r="N55" s="19">
        <v>0.24</v>
      </c>
      <c r="O55" s="19">
        <v>6.44</v>
      </c>
      <c r="P55" s="19">
        <v>1.66</v>
      </c>
      <c r="Q55" s="19">
        <v>0</v>
      </c>
      <c r="R55" s="19">
        <v>0</v>
      </c>
      <c r="S55" s="19">
        <v>0.2</v>
      </c>
      <c r="T55" s="19">
        <v>0.5</v>
      </c>
      <c r="U55" s="19">
        <v>0</v>
      </c>
      <c r="V55" s="19">
        <v>49</v>
      </c>
      <c r="W55" s="19">
        <v>7</v>
      </c>
      <c r="X55" s="19">
        <v>9.4</v>
      </c>
      <c r="Y55" s="19">
        <v>31.6</v>
      </c>
      <c r="Z55" s="19">
        <v>0.78</v>
      </c>
      <c r="AA55" s="19">
        <v>0</v>
      </c>
      <c r="AB55" s="19">
        <v>1</v>
      </c>
      <c r="AC55" s="19">
        <v>0.2</v>
      </c>
      <c r="AD55" s="19">
        <v>0.28000000000000003</v>
      </c>
      <c r="AE55" s="19">
        <v>0.04</v>
      </c>
      <c r="AF55" s="19">
        <v>0.02</v>
      </c>
      <c r="AG55" s="19">
        <v>0.14000000000000001</v>
      </c>
      <c r="AH55" s="19">
        <v>0.4</v>
      </c>
      <c r="AI55" s="19">
        <v>0</v>
      </c>
      <c r="AJ55" s="16">
        <v>0</v>
      </c>
      <c r="AK55" s="16">
        <v>64.400000000000006</v>
      </c>
      <c r="AL55" s="16">
        <v>49.6</v>
      </c>
      <c r="AM55" s="16">
        <v>85.4</v>
      </c>
      <c r="AN55" s="16">
        <v>44.6</v>
      </c>
      <c r="AO55" s="16">
        <v>18.600000000000001</v>
      </c>
      <c r="AP55" s="16">
        <v>39.6</v>
      </c>
      <c r="AQ55" s="16">
        <v>16</v>
      </c>
      <c r="AR55" s="16">
        <v>74.2</v>
      </c>
      <c r="AS55" s="16">
        <v>59.4</v>
      </c>
      <c r="AT55" s="16">
        <v>58.2</v>
      </c>
      <c r="AU55" s="16">
        <v>92.8</v>
      </c>
      <c r="AV55" s="16">
        <v>24.8</v>
      </c>
      <c r="AW55" s="16">
        <v>62</v>
      </c>
      <c r="AX55" s="16">
        <v>305.8</v>
      </c>
      <c r="AY55" s="16">
        <v>0</v>
      </c>
      <c r="AZ55" s="16">
        <v>105.2</v>
      </c>
      <c r="BA55" s="16">
        <v>58.2</v>
      </c>
      <c r="BB55" s="16">
        <v>36</v>
      </c>
      <c r="BC55" s="16">
        <v>26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0.03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0.02</v>
      </c>
      <c r="BT55" s="16">
        <v>0</v>
      </c>
      <c r="BU55" s="16">
        <v>0</v>
      </c>
      <c r="BV55" s="16">
        <v>0.1</v>
      </c>
      <c r="BW55" s="16">
        <v>0.02</v>
      </c>
      <c r="BX55" s="16">
        <v>0</v>
      </c>
      <c r="BY55" s="16">
        <v>0</v>
      </c>
      <c r="BZ55" s="16">
        <v>0</v>
      </c>
      <c r="CA55" s="16">
        <v>0</v>
      </c>
      <c r="CB55" s="16">
        <v>9.4</v>
      </c>
      <c r="CC55" s="20"/>
      <c r="CD55" s="20"/>
      <c r="CE55" s="16">
        <v>0.17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</row>
    <row r="56" spans="1:95" s="27" customFormat="1" x14ac:dyDescent="0.25">
      <c r="A56" s="32"/>
      <c r="B56" s="25" t="s">
        <v>112</v>
      </c>
      <c r="C56" s="26"/>
      <c r="D56" s="26">
        <v>26.15</v>
      </c>
      <c r="E56" s="26">
        <v>21.31</v>
      </c>
      <c r="F56" s="26">
        <v>33.06</v>
      </c>
      <c r="G56" s="26">
        <v>0</v>
      </c>
      <c r="H56" s="26">
        <v>58.95</v>
      </c>
      <c r="I56" s="26">
        <v>626.38</v>
      </c>
      <c r="J56" s="26">
        <v>10.7</v>
      </c>
      <c r="K56" s="26">
        <v>3.48</v>
      </c>
      <c r="L56" s="26">
        <v>10.7</v>
      </c>
      <c r="M56" s="26">
        <v>0</v>
      </c>
      <c r="N56" s="26">
        <v>27.41</v>
      </c>
      <c r="O56" s="26">
        <v>25.87</v>
      </c>
      <c r="P56" s="26">
        <v>5.68</v>
      </c>
      <c r="Q56" s="26">
        <v>0</v>
      </c>
      <c r="R56" s="26">
        <v>0</v>
      </c>
      <c r="S56" s="26">
        <v>0.91</v>
      </c>
      <c r="T56" s="26">
        <v>5.66</v>
      </c>
      <c r="U56" s="26">
        <v>820.86</v>
      </c>
      <c r="V56" s="26">
        <v>1008.02</v>
      </c>
      <c r="W56" s="26">
        <v>69.599999999999994</v>
      </c>
      <c r="X56" s="26">
        <v>66.42</v>
      </c>
      <c r="Y56" s="26">
        <v>284.05</v>
      </c>
      <c r="Z56" s="26">
        <v>4.0599999999999996</v>
      </c>
      <c r="AA56" s="26">
        <v>77.94</v>
      </c>
      <c r="AB56" s="26">
        <v>1188.68</v>
      </c>
      <c r="AC56" s="26">
        <v>384.49</v>
      </c>
      <c r="AD56" s="26">
        <v>3.68</v>
      </c>
      <c r="AE56" s="26">
        <v>0.22</v>
      </c>
      <c r="AF56" s="26">
        <v>0.24</v>
      </c>
      <c r="AG56" s="26">
        <v>8.18</v>
      </c>
      <c r="AH56" s="26">
        <v>16.670000000000002</v>
      </c>
      <c r="AI56" s="26">
        <v>11.68</v>
      </c>
      <c r="AJ56" s="27">
        <v>0</v>
      </c>
      <c r="AK56" s="27">
        <v>164.45</v>
      </c>
      <c r="AL56" s="27">
        <v>156.9</v>
      </c>
      <c r="AM56" s="27">
        <v>246.22</v>
      </c>
      <c r="AN56" s="27">
        <v>163.91</v>
      </c>
      <c r="AO56" s="27">
        <v>53.09</v>
      </c>
      <c r="AP56" s="27">
        <v>135.81</v>
      </c>
      <c r="AQ56" s="27">
        <v>53.29</v>
      </c>
      <c r="AR56" s="27">
        <v>189.29</v>
      </c>
      <c r="AS56" s="27">
        <v>184.21</v>
      </c>
      <c r="AT56" s="27">
        <v>294.36</v>
      </c>
      <c r="AU56" s="27">
        <v>301.43</v>
      </c>
      <c r="AV56" s="27">
        <v>73.38</v>
      </c>
      <c r="AW56" s="27">
        <v>160.71</v>
      </c>
      <c r="AX56" s="27">
        <v>1047.3599999999999</v>
      </c>
      <c r="AY56" s="27">
        <v>0</v>
      </c>
      <c r="AZ56" s="27">
        <v>250.2</v>
      </c>
      <c r="BA56" s="27">
        <v>163.37</v>
      </c>
      <c r="BB56" s="27">
        <v>116.19</v>
      </c>
      <c r="BC56" s="27">
        <v>66.37</v>
      </c>
      <c r="BD56" s="27">
        <v>0.32</v>
      </c>
      <c r="BE56" s="27">
        <v>7.0000000000000007E-2</v>
      </c>
      <c r="BF56" s="27">
        <v>0.06</v>
      </c>
      <c r="BG56" s="27">
        <v>0.16</v>
      </c>
      <c r="BH56" s="27">
        <v>0.21</v>
      </c>
      <c r="BI56" s="27">
        <v>0.67</v>
      </c>
      <c r="BJ56" s="27">
        <v>0</v>
      </c>
      <c r="BK56" s="27">
        <v>2.48</v>
      </c>
      <c r="BL56" s="27">
        <v>0</v>
      </c>
      <c r="BM56" s="27">
        <v>0.84</v>
      </c>
      <c r="BN56" s="27">
        <v>0.02</v>
      </c>
      <c r="BO56" s="27">
        <v>0.03</v>
      </c>
      <c r="BP56" s="27">
        <v>0</v>
      </c>
      <c r="BQ56" s="27">
        <v>0</v>
      </c>
      <c r="BR56" s="27">
        <v>0.25</v>
      </c>
      <c r="BS56" s="27">
        <v>3.15</v>
      </c>
      <c r="BT56" s="27">
        <v>0</v>
      </c>
      <c r="BU56" s="27">
        <v>0</v>
      </c>
      <c r="BV56" s="27">
        <v>3.24</v>
      </c>
      <c r="BW56" s="27">
        <v>0.02</v>
      </c>
      <c r="BX56" s="27">
        <v>0</v>
      </c>
      <c r="BY56" s="27">
        <v>0</v>
      </c>
      <c r="BZ56" s="27">
        <v>0</v>
      </c>
      <c r="CA56" s="27">
        <v>0</v>
      </c>
      <c r="CB56" s="27">
        <v>602.84</v>
      </c>
      <c r="CC56" s="14"/>
      <c r="CD56" s="14" t="e">
        <f>$I$56/#REF!*100</f>
        <v>#REF!</v>
      </c>
      <c r="CE56" s="27">
        <v>276.06</v>
      </c>
      <c r="CG56" s="27">
        <v>0</v>
      </c>
      <c r="CH56" s="27">
        <v>0</v>
      </c>
      <c r="CI56" s="27">
        <v>0</v>
      </c>
      <c r="CJ56" s="27">
        <v>0</v>
      </c>
      <c r="CK56" s="27">
        <v>0</v>
      </c>
      <c r="CL56" s="27">
        <v>0</v>
      </c>
      <c r="CM56" s="27">
        <v>0</v>
      </c>
      <c r="CN56" s="27">
        <v>0</v>
      </c>
      <c r="CO56" s="27">
        <v>0</v>
      </c>
      <c r="CP56" s="27">
        <v>10</v>
      </c>
      <c r="CQ56" s="27">
        <v>2.08</v>
      </c>
    </row>
    <row r="57" spans="1:95" x14ac:dyDescent="0.25">
      <c r="A57" s="29"/>
      <c r="B57" s="17" t="s">
        <v>113</v>
      </c>
    </row>
    <row r="58" spans="1:95" s="23" customFormat="1" x14ac:dyDescent="0.25">
      <c r="A58" s="30" t="s">
        <v>201</v>
      </c>
      <c r="B58" s="21" t="s">
        <v>130</v>
      </c>
      <c r="C58" s="22" t="str">
        <f>"70"</f>
        <v>70</v>
      </c>
      <c r="D58" s="22">
        <v>7.02</v>
      </c>
      <c r="E58" s="22">
        <v>4.7699999999999996</v>
      </c>
      <c r="F58" s="22">
        <v>9.9</v>
      </c>
      <c r="G58" s="22">
        <v>0</v>
      </c>
      <c r="H58" s="22">
        <v>31.71</v>
      </c>
      <c r="I58" s="22">
        <v>241.65934499999995</v>
      </c>
      <c r="J58" s="22">
        <v>6.73</v>
      </c>
      <c r="K58" s="22">
        <v>0.25</v>
      </c>
      <c r="L58" s="22">
        <v>6.73</v>
      </c>
      <c r="M58" s="22">
        <v>0</v>
      </c>
      <c r="N58" s="22">
        <v>15.47</v>
      </c>
      <c r="O58" s="22">
        <v>15.45</v>
      </c>
      <c r="P58" s="22">
        <v>0.8</v>
      </c>
      <c r="Q58" s="22">
        <v>0</v>
      </c>
      <c r="R58" s="22">
        <v>0</v>
      </c>
      <c r="S58" s="22">
        <v>0.26</v>
      </c>
      <c r="T58" s="22">
        <v>0.44</v>
      </c>
      <c r="U58" s="22">
        <v>0</v>
      </c>
      <c r="V58" s="22">
        <v>57.66</v>
      </c>
      <c r="W58" s="22">
        <v>40.090000000000003</v>
      </c>
      <c r="X58" s="22">
        <v>8.51</v>
      </c>
      <c r="Y58" s="22">
        <v>72.489999999999995</v>
      </c>
      <c r="Z58" s="22">
        <v>0.53</v>
      </c>
      <c r="AA58" s="22">
        <v>51</v>
      </c>
      <c r="AB58" s="22">
        <v>38.56</v>
      </c>
      <c r="AC58" s="22">
        <v>93</v>
      </c>
      <c r="AD58" s="22">
        <v>0.56000000000000005</v>
      </c>
      <c r="AE58" s="22">
        <v>0.04</v>
      </c>
      <c r="AF58" s="22">
        <v>0.08</v>
      </c>
      <c r="AG58" s="22">
        <v>0.32</v>
      </c>
      <c r="AH58" s="22">
        <v>1.84</v>
      </c>
      <c r="AI58" s="22">
        <v>0.04</v>
      </c>
      <c r="AJ58" s="23">
        <v>0</v>
      </c>
      <c r="AK58" s="23">
        <v>156.66999999999999</v>
      </c>
      <c r="AL58" s="23">
        <v>137.07</v>
      </c>
      <c r="AM58" s="23">
        <v>254.8</v>
      </c>
      <c r="AN58" s="23">
        <v>112.31</v>
      </c>
      <c r="AO58" s="23">
        <v>60.9</v>
      </c>
      <c r="AP58" s="23">
        <v>110.31</v>
      </c>
      <c r="AQ58" s="23">
        <v>37.54</v>
      </c>
      <c r="AR58" s="23">
        <v>156.72</v>
      </c>
      <c r="AS58" s="23">
        <v>119.66</v>
      </c>
      <c r="AT58" s="23">
        <v>139.88999999999999</v>
      </c>
      <c r="AU58" s="23">
        <v>152.6</v>
      </c>
      <c r="AV58" s="23">
        <v>68.239999999999995</v>
      </c>
      <c r="AW58" s="23">
        <v>107.12</v>
      </c>
      <c r="AX58" s="23">
        <v>832.16</v>
      </c>
      <c r="AY58" s="23">
        <v>0.79</v>
      </c>
      <c r="AZ58" s="23">
        <v>253.1</v>
      </c>
      <c r="BA58" s="23">
        <v>173.04</v>
      </c>
      <c r="BB58" s="23">
        <v>88.04</v>
      </c>
      <c r="BC58" s="23">
        <v>64.09</v>
      </c>
      <c r="BD58" s="23">
        <v>0.33</v>
      </c>
      <c r="BE58" s="23">
        <v>7.0000000000000007E-2</v>
      </c>
      <c r="BF58" s="23">
        <v>0.06</v>
      </c>
      <c r="BG58" s="23">
        <v>0.17</v>
      </c>
      <c r="BH58" s="23">
        <v>0.21</v>
      </c>
      <c r="BI58" s="23">
        <v>0.69</v>
      </c>
      <c r="BJ58" s="23">
        <v>0</v>
      </c>
      <c r="BK58" s="23">
        <v>2.19</v>
      </c>
      <c r="BL58" s="23">
        <v>0</v>
      </c>
      <c r="BM58" s="23">
        <v>0.66</v>
      </c>
      <c r="BN58" s="23">
        <v>0</v>
      </c>
      <c r="BO58" s="23">
        <v>0</v>
      </c>
      <c r="BP58" s="23">
        <v>0</v>
      </c>
      <c r="BQ58" s="23">
        <v>0</v>
      </c>
      <c r="BR58" s="23">
        <v>0.25</v>
      </c>
      <c r="BS58" s="23">
        <v>2.02</v>
      </c>
      <c r="BT58" s="23">
        <v>0</v>
      </c>
      <c r="BU58" s="23">
        <v>0</v>
      </c>
      <c r="BV58" s="23">
        <v>0.2</v>
      </c>
      <c r="BW58" s="23">
        <v>0.01</v>
      </c>
      <c r="BX58" s="23">
        <v>0</v>
      </c>
      <c r="BY58" s="23">
        <v>0</v>
      </c>
      <c r="BZ58" s="23">
        <v>0</v>
      </c>
      <c r="CA58" s="23">
        <v>0</v>
      </c>
      <c r="CB58" s="23">
        <v>24.48</v>
      </c>
      <c r="CC58" s="24"/>
      <c r="CD58" s="24"/>
      <c r="CE58" s="23">
        <v>57.43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16</v>
      </c>
      <c r="CQ58" s="23">
        <v>0</v>
      </c>
    </row>
    <row r="59" spans="1:95" s="16" customFormat="1" x14ac:dyDescent="0.25">
      <c r="A59" s="31" t="str">
        <f>"27/10"</f>
        <v>27/10</v>
      </c>
      <c r="B59" s="18" t="s">
        <v>131</v>
      </c>
      <c r="C59" s="19" t="str">
        <f>"180"</f>
        <v>180</v>
      </c>
      <c r="D59" s="19">
        <v>7.0000000000000007E-2</v>
      </c>
      <c r="E59" s="19">
        <v>0</v>
      </c>
      <c r="F59" s="19">
        <v>0.02</v>
      </c>
      <c r="G59" s="19">
        <v>0.02</v>
      </c>
      <c r="H59" s="19">
        <v>0.05</v>
      </c>
      <c r="I59" s="19">
        <v>0.57304080000000002</v>
      </c>
      <c r="J59" s="19">
        <v>0</v>
      </c>
      <c r="K59" s="19">
        <v>0</v>
      </c>
      <c r="L59" s="19">
        <v>0</v>
      </c>
      <c r="M59" s="19">
        <v>0</v>
      </c>
      <c r="N59" s="19">
        <v>0.01</v>
      </c>
      <c r="O59" s="19">
        <v>0</v>
      </c>
      <c r="P59" s="19">
        <v>0.04</v>
      </c>
      <c r="Q59" s="19">
        <v>0</v>
      </c>
      <c r="R59" s="19">
        <v>0</v>
      </c>
      <c r="S59" s="19">
        <v>0</v>
      </c>
      <c r="T59" s="19">
        <v>0.02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180.03</v>
      </c>
      <c r="CC59" s="20"/>
      <c r="CD59" s="20"/>
      <c r="CE59" s="16">
        <v>0</v>
      </c>
      <c r="CG59" s="16">
        <v>3.61</v>
      </c>
      <c r="CH59" s="16">
        <v>3.61</v>
      </c>
      <c r="CI59" s="16">
        <v>3.61</v>
      </c>
      <c r="CJ59" s="16">
        <v>371.66</v>
      </c>
      <c r="CK59" s="16">
        <v>155.05000000000001</v>
      </c>
      <c r="CL59" s="16">
        <v>263.36</v>
      </c>
      <c r="CM59" s="16">
        <v>39.32</v>
      </c>
      <c r="CN59" s="16">
        <v>23.09</v>
      </c>
      <c r="CO59" s="16">
        <v>31.2</v>
      </c>
      <c r="CP59" s="16">
        <v>0</v>
      </c>
      <c r="CQ59" s="16">
        <v>0</v>
      </c>
    </row>
    <row r="60" spans="1:95" s="27" customFormat="1" x14ac:dyDescent="0.25">
      <c r="A60" s="32"/>
      <c r="B60" s="25" t="s">
        <v>116</v>
      </c>
      <c r="C60" s="26"/>
      <c r="D60" s="26">
        <v>7.09</v>
      </c>
      <c r="E60" s="26">
        <v>4.7699999999999996</v>
      </c>
      <c r="F60" s="26">
        <v>9.91</v>
      </c>
      <c r="G60" s="26">
        <v>0.02</v>
      </c>
      <c r="H60" s="26">
        <v>31.77</v>
      </c>
      <c r="I60" s="26">
        <v>242.23</v>
      </c>
      <c r="J60" s="26">
        <v>6.73</v>
      </c>
      <c r="K60" s="26">
        <v>0.25</v>
      </c>
      <c r="L60" s="26">
        <v>6.73</v>
      </c>
      <c r="M60" s="26">
        <v>0</v>
      </c>
      <c r="N60" s="26">
        <v>15.48</v>
      </c>
      <c r="O60" s="26">
        <v>15.45</v>
      </c>
      <c r="P60" s="26">
        <v>0.83</v>
      </c>
      <c r="Q60" s="26">
        <v>0</v>
      </c>
      <c r="R60" s="26">
        <v>0</v>
      </c>
      <c r="S60" s="26">
        <v>0.26</v>
      </c>
      <c r="T60" s="26">
        <v>0.46</v>
      </c>
      <c r="U60" s="26">
        <v>0</v>
      </c>
      <c r="V60" s="26">
        <v>57.66</v>
      </c>
      <c r="W60" s="26">
        <v>40.090000000000003</v>
      </c>
      <c r="X60" s="26">
        <v>8.51</v>
      </c>
      <c r="Y60" s="26">
        <v>72.489999999999995</v>
      </c>
      <c r="Z60" s="26">
        <v>0.53</v>
      </c>
      <c r="AA60" s="26">
        <v>51</v>
      </c>
      <c r="AB60" s="26">
        <v>38.56</v>
      </c>
      <c r="AC60" s="26">
        <v>93</v>
      </c>
      <c r="AD60" s="26">
        <v>0.56000000000000005</v>
      </c>
      <c r="AE60" s="26">
        <v>0.04</v>
      </c>
      <c r="AF60" s="26">
        <v>0.08</v>
      </c>
      <c r="AG60" s="26">
        <v>0.32</v>
      </c>
      <c r="AH60" s="26">
        <v>1.84</v>
      </c>
      <c r="AI60" s="26">
        <v>0.04</v>
      </c>
      <c r="AJ60" s="27">
        <v>0</v>
      </c>
      <c r="AK60" s="27">
        <v>156.66999999999999</v>
      </c>
      <c r="AL60" s="27">
        <v>137.07</v>
      </c>
      <c r="AM60" s="27">
        <v>254.8</v>
      </c>
      <c r="AN60" s="27">
        <v>112.31</v>
      </c>
      <c r="AO60" s="27">
        <v>60.9</v>
      </c>
      <c r="AP60" s="27">
        <v>110.31</v>
      </c>
      <c r="AQ60" s="27">
        <v>37.54</v>
      </c>
      <c r="AR60" s="27">
        <v>156.72</v>
      </c>
      <c r="AS60" s="27">
        <v>119.66</v>
      </c>
      <c r="AT60" s="27">
        <v>139.88999999999999</v>
      </c>
      <c r="AU60" s="27">
        <v>152.6</v>
      </c>
      <c r="AV60" s="27">
        <v>68.239999999999995</v>
      </c>
      <c r="AW60" s="27">
        <v>107.12</v>
      </c>
      <c r="AX60" s="27">
        <v>832.16</v>
      </c>
      <c r="AY60" s="27">
        <v>0.79</v>
      </c>
      <c r="AZ60" s="27">
        <v>253.1</v>
      </c>
      <c r="BA60" s="27">
        <v>173.04</v>
      </c>
      <c r="BB60" s="27">
        <v>88.04</v>
      </c>
      <c r="BC60" s="27">
        <v>64.09</v>
      </c>
      <c r="BD60" s="27">
        <v>0.33</v>
      </c>
      <c r="BE60" s="27">
        <v>7.0000000000000007E-2</v>
      </c>
      <c r="BF60" s="27">
        <v>0.06</v>
      </c>
      <c r="BG60" s="27">
        <v>0.17</v>
      </c>
      <c r="BH60" s="27">
        <v>0.21</v>
      </c>
      <c r="BI60" s="27">
        <v>0.69</v>
      </c>
      <c r="BJ60" s="27">
        <v>0</v>
      </c>
      <c r="BK60" s="27">
        <v>2.19</v>
      </c>
      <c r="BL60" s="27">
        <v>0</v>
      </c>
      <c r="BM60" s="27">
        <v>0.66</v>
      </c>
      <c r="BN60" s="27">
        <v>0</v>
      </c>
      <c r="BO60" s="27">
        <v>0</v>
      </c>
      <c r="BP60" s="27">
        <v>0</v>
      </c>
      <c r="BQ60" s="27">
        <v>0</v>
      </c>
      <c r="BR60" s="27">
        <v>0.25</v>
      </c>
      <c r="BS60" s="27">
        <v>2.02</v>
      </c>
      <c r="BT60" s="27">
        <v>0</v>
      </c>
      <c r="BU60" s="27">
        <v>0</v>
      </c>
      <c r="BV60" s="27">
        <v>0.2</v>
      </c>
      <c r="BW60" s="27">
        <v>0.01</v>
      </c>
      <c r="BX60" s="27">
        <v>0</v>
      </c>
      <c r="BY60" s="27">
        <v>0</v>
      </c>
      <c r="BZ60" s="27">
        <v>0</v>
      </c>
      <c r="CA60" s="27">
        <v>0</v>
      </c>
      <c r="CB60" s="27">
        <v>204.51</v>
      </c>
      <c r="CC60" s="14"/>
      <c r="CD60" s="14" t="e">
        <f>$I$60/#REF!*100</f>
        <v>#REF!</v>
      </c>
      <c r="CE60" s="27">
        <v>57.43</v>
      </c>
      <c r="CG60" s="27">
        <v>3.61</v>
      </c>
      <c r="CH60" s="27">
        <v>3.61</v>
      </c>
      <c r="CI60" s="27">
        <v>3.61</v>
      </c>
      <c r="CJ60" s="27">
        <v>371.66</v>
      </c>
      <c r="CK60" s="27">
        <v>155.05000000000001</v>
      </c>
      <c r="CL60" s="27">
        <v>263.36</v>
      </c>
      <c r="CM60" s="27">
        <v>39.32</v>
      </c>
      <c r="CN60" s="27">
        <v>23.09</v>
      </c>
      <c r="CO60" s="27">
        <v>31.2</v>
      </c>
      <c r="CP60" s="27">
        <v>16</v>
      </c>
      <c r="CQ60" s="27">
        <v>0</v>
      </c>
    </row>
    <row r="61" spans="1:95" s="27" customFormat="1" x14ac:dyDescent="0.25">
      <c r="A61" s="32"/>
      <c r="B61" s="25" t="s">
        <v>117</v>
      </c>
      <c r="C61" s="26"/>
      <c r="D61" s="26">
        <v>47.06</v>
      </c>
      <c r="E61" s="26">
        <v>32.44</v>
      </c>
      <c r="F61" s="26">
        <v>56.54</v>
      </c>
      <c r="G61" s="26">
        <v>0.42</v>
      </c>
      <c r="H61" s="26">
        <v>160.08000000000001</v>
      </c>
      <c r="I61" s="26">
        <v>1315.03</v>
      </c>
      <c r="J61" s="26">
        <v>24.9</v>
      </c>
      <c r="K61" s="26">
        <v>3.85</v>
      </c>
      <c r="L61" s="26">
        <v>24.8</v>
      </c>
      <c r="M61" s="26">
        <v>0</v>
      </c>
      <c r="N61" s="26">
        <v>71.5</v>
      </c>
      <c r="O61" s="26">
        <v>77.08</v>
      </c>
      <c r="P61" s="26">
        <v>11.5</v>
      </c>
      <c r="Q61" s="26">
        <v>0</v>
      </c>
      <c r="R61" s="26">
        <v>0</v>
      </c>
      <c r="S61" s="26">
        <v>2.4</v>
      </c>
      <c r="T61" s="26">
        <v>9.83</v>
      </c>
      <c r="U61" s="26">
        <v>1178.1099999999999</v>
      </c>
      <c r="V61" s="26">
        <v>1701.78</v>
      </c>
      <c r="W61" s="26">
        <v>399.78</v>
      </c>
      <c r="X61" s="26">
        <v>161.15</v>
      </c>
      <c r="Y61" s="26">
        <v>667.69</v>
      </c>
      <c r="Z61" s="26">
        <v>8.9600000000000009</v>
      </c>
      <c r="AA61" s="26">
        <v>201.29</v>
      </c>
      <c r="AB61" s="26">
        <v>1301.46</v>
      </c>
      <c r="AC61" s="26">
        <v>566.92999999999995</v>
      </c>
      <c r="AD61" s="26">
        <v>5.54</v>
      </c>
      <c r="AE61" s="26">
        <v>0.51</v>
      </c>
      <c r="AF61" s="26">
        <v>0.6</v>
      </c>
      <c r="AG61" s="26">
        <v>9.68</v>
      </c>
      <c r="AH61" s="26">
        <v>23.38</v>
      </c>
      <c r="AI61" s="26">
        <v>22.21</v>
      </c>
      <c r="AJ61" s="27">
        <v>0</v>
      </c>
      <c r="AK61" s="27">
        <v>700.67</v>
      </c>
      <c r="AL61" s="27">
        <v>573.91999999999996</v>
      </c>
      <c r="AM61" s="27">
        <v>989.61</v>
      </c>
      <c r="AN61" s="27">
        <v>610.54</v>
      </c>
      <c r="AO61" s="27">
        <v>219.12</v>
      </c>
      <c r="AP61" s="27">
        <v>495.58</v>
      </c>
      <c r="AQ61" s="27">
        <v>238</v>
      </c>
      <c r="AR61" s="27">
        <v>690.96</v>
      </c>
      <c r="AS61" s="27">
        <v>579.58000000000004</v>
      </c>
      <c r="AT61" s="27">
        <v>807.11</v>
      </c>
      <c r="AU61" s="27">
        <v>1032.1300000000001</v>
      </c>
      <c r="AV61" s="27">
        <v>310.88</v>
      </c>
      <c r="AW61" s="27">
        <v>714.43</v>
      </c>
      <c r="AX61" s="27">
        <v>3170.88</v>
      </c>
      <c r="AY61" s="27">
        <v>0.79</v>
      </c>
      <c r="AZ61" s="27">
        <v>1030.33</v>
      </c>
      <c r="BA61" s="27">
        <v>675.15</v>
      </c>
      <c r="BB61" s="27">
        <v>516.04999999999995</v>
      </c>
      <c r="BC61" s="27">
        <v>262.64999999999998</v>
      </c>
      <c r="BD61" s="27">
        <v>0.83</v>
      </c>
      <c r="BE61" s="27">
        <v>0.19</v>
      </c>
      <c r="BF61" s="27">
        <v>0.2</v>
      </c>
      <c r="BG61" s="27">
        <v>0.53</v>
      </c>
      <c r="BH61" s="27">
        <v>0.66</v>
      </c>
      <c r="BI61" s="27">
        <v>2.0699999999999998</v>
      </c>
      <c r="BJ61" s="27">
        <v>0.04</v>
      </c>
      <c r="BK61" s="27">
        <v>7.04</v>
      </c>
      <c r="BL61" s="27">
        <v>0.01</v>
      </c>
      <c r="BM61" s="27">
        <v>2.04</v>
      </c>
      <c r="BN61" s="27">
        <v>0.03</v>
      </c>
      <c r="BO61" s="27">
        <v>0.03</v>
      </c>
      <c r="BP61" s="27">
        <v>0</v>
      </c>
      <c r="BQ61" s="27">
        <v>0</v>
      </c>
      <c r="BR61" s="27">
        <v>0.71</v>
      </c>
      <c r="BS61" s="27">
        <v>7.58</v>
      </c>
      <c r="BT61" s="27">
        <v>0</v>
      </c>
      <c r="BU61" s="27">
        <v>0</v>
      </c>
      <c r="BV61" s="27">
        <v>4.41</v>
      </c>
      <c r="BW61" s="27">
        <v>0.06</v>
      </c>
      <c r="BX61" s="27">
        <v>0</v>
      </c>
      <c r="BY61" s="27">
        <v>0</v>
      </c>
      <c r="BZ61" s="27">
        <v>0</v>
      </c>
      <c r="CA61" s="27">
        <v>0</v>
      </c>
      <c r="CB61" s="27">
        <v>1213.97</v>
      </c>
      <c r="CC61" s="14"/>
      <c r="CD61" s="14"/>
      <c r="CE61" s="27">
        <v>418.2</v>
      </c>
      <c r="CG61" s="27">
        <v>5.61</v>
      </c>
      <c r="CH61" s="27">
        <v>5.61</v>
      </c>
      <c r="CI61" s="27">
        <v>5.61</v>
      </c>
      <c r="CJ61" s="27">
        <v>521.66</v>
      </c>
      <c r="CK61" s="27">
        <v>305.05</v>
      </c>
      <c r="CL61" s="27">
        <v>413.36</v>
      </c>
      <c r="CM61" s="27">
        <v>86.12</v>
      </c>
      <c r="CN61" s="27">
        <v>69.89</v>
      </c>
      <c r="CO61" s="27">
        <v>78</v>
      </c>
      <c r="CP61" s="27">
        <v>39.659999999999997</v>
      </c>
      <c r="CQ61" s="27">
        <v>2.76</v>
      </c>
    </row>
    <row r="62" spans="1:95" x14ac:dyDescent="0.25">
      <c r="A62" s="29"/>
      <c r="B62" s="8" t="s">
        <v>118</v>
      </c>
      <c r="D62" s="10">
        <v>15</v>
      </c>
      <c r="F62" s="10">
        <v>40</v>
      </c>
      <c r="H62" s="10">
        <v>46</v>
      </c>
    </row>
    <row r="63" spans="1:95" x14ac:dyDescent="0.25">
      <c r="A63" s="29"/>
    </row>
    <row r="65" spans="1:95" ht="29.25" customHeight="1" x14ac:dyDescent="0.25">
      <c r="A65" s="34" t="s">
        <v>93</v>
      </c>
      <c r="B65" s="33" t="s">
        <v>94</v>
      </c>
      <c r="C65" s="33" t="s">
        <v>73</v>
      </c>
      <c r="D65" s="36" t="s">
        <v>0</v>
      </c>
      <c r="E65" s="37"/>
      <c r="F65" s="36" t="s">
        <v>1</v>
      </c>
      <c r="G65" s="37"/>
      <c r="H65" s="33" t="s">
        <v>74</v>
      </c>
      <c r="I65" s="33" t="s">
        <v>95</v>
      </c>
      <c r="J65" s="11" t="s">
        <v>2</v>
      </c>
      <c r="K65" s="11" t="s">
        <v>3</v>
      </c>
      <c r="L65" s="11" t="s">
        <v>65</v>
      </c>
      <c r="M65" s="11" t="s">
        <v>4</v>
      </c>
      <c r="N65" s="11" t="s">
        <v>5</v>
      </c>
      <c r="O65" s="11" t="s">
        <v>6</v>
      </c>
      <c r="P65" s="11" t="s">
        <v>7</v>
      </c>
      <c r="Q65" s="11" t="s">
        <v>8</v>
      </c>
      <c r="R65" s="11" t="s">
        <v>9</v>
      </c>
      <c r="S65" s="11" t="s">
        <v>10</v>
      </c>
      <c r="T65" s="11" t="s">
        <v>11</v>
      </c>
      <c r="U65" s="11" t="s">
        <v>12</v>
      </c>
      <c r="V65" s="11" t="s">
        <v>13</v>
      </c>
      <c r="W65" s="33" t="s">
        <v>70</v>
      </c>
      <c r="X65" s="33"/>
      <c r="Y65" s="33"/>
      <c r="Z65" s="33"/>
      <c r="AA65" s="15" t="s">
        <v>69</v>
      </c>
      <c r="AB65" s="15"/>
      <c r="AC65" s="15"/>
      <c r="AD65" s="15"/>
      <c r="AE65" s="15"/>
      <c r="AF65" s="15"/>
      <c r="AG65" s="15"/>
      <c r="AH65" s="15"/>
      <c r="AI65" s="33" t="s">
        <v>79</v>
      </c>
      <c r="AJ65" s="16" t="s">
        <v>21</v>
      </c>
      <c r="AK65" s="16" t="s">
        <v>22</v>
      </c>
      <c r="AL65" s="16" t="s">
        <v>23</v>
      </c>
      <c r="AM65" s="16" t="s">
        <v>24</v>
      </c>
      <c r="AN65" s="16" t="s">
        <v>25</v>
      </c>
      <c r="AO65" s="16" t="s">
        <v>26</v>
      </c>
      <c r="AP65" s="16" t="s">
        <v>27</v>
      </c>
      <c r="AQ65" s="16" t="s">
        <v>28</v>
      </c>
      <c r="AR65" s="16" t="s">
        <v>29</v>
      </c>
      <c r="AS65" s="16" t="s">
        <v>30</v>
      </c>
      <c r="AT65" s="16" t="s">
        <v>31</v>
      </c>
      <c r="AU65" s="16" t="s">
        <v>32</v>
      </c>
      <c r="AV65" s="16" t="s">
        <v>33</v>
      </c>
      <c r="AW65" s="16" t="s">
        <v>34</v>
      </c>
      <c r="AX65" s="16" t="s">
        <v>35</v>
      </c>
      <c r="AY65" s="16" t="s">
        <v>36</v>
      </c>
      <c r="AZ65" s="16" t="s">
        <v>37</v>
      </c>
      <c r="BA65" s="16" t="s">
        <v>38</v>
      </c>
      <c r="BB65" s="16" t="s">
        <v>39</v>
      </c>
      <c r="BC65" s="16" t="s">
        <v>40</v>
      </c>
      <c r="BD65" s="16" t="s">
        <v>41</v>
      </c>
      <c r="BE65" s="16" t="s">
        <v>42</v>
      </c>
      <c r="BF65" s="16" t="s">
        <v>43</v>
      </c>
      <c r="BG65" s="16" t="s">
        <v>44</v>
      </c>
      <c r="BH65" s="16" t="s">
        <v>45</v>
      </c>
      <c r="BI65" s="16" t="s">
        <v>46</v>
      </c>
      <c r="BJ65" s="16" t="s">
        <v>47</v>
      </c>
      <c r="BK65" s="16" t="s">
        <v>48</v>
      </c>
      <c r="BL65" s="16" t="s">
        <v>49</v>
      </c>
      <c r="BM65" s="16" t="s">
        <v>50</v>
      </c>
      <c r="BN65" s="16" t="s">
        <v>51</v>
      </c>
      <c r="BO65" s="16" t="s">
        <v>52</v>
      </c>
      <c r="BP65" s="16" t="s">
        <v>53</v>
      </c>
      <c r="BQ65" s="16" t="s">
        <v>54</v>
      </c>
      <c r="BR65" s="16" t="s">
        <v>55</v>
      </c>
      <c r="BS65" s="16" t="s">
        <v>56</v>
      </c>
      <c r="BT65" s="16" t="s">
        <v>57</v>
      </c>
      <c r="BU65" s="16" t="s">
        <v>58</v>
      </c>
      <c r="BV65" s="16" t="s">
        <v>59</v>
      </c>
      <c r="BW65" s="16" t="s">
        <v>60</v>
      </c>
      <c r="BX65" s="16" t="s">
        <v>61</v>
      </c>
      <c r="BY65" s="16" t="s">
        <v>62</v>
      </c>
      <c r="BZ65" s="16" t="s">
        <v>63</v>
      </c>
      <c r="CA65" s="16" t="s">
        <v>64</v>
      </c>
      <c r="CB65" s="16"/>
      <c r="CC65" s="33" t="s">
        <v>80</v>
      </c>
      <c r="CD65" s="33" t="s">
        <v>81</v>
      </c>
      <c r="CE65" s="33"/>
      <c r="CF65" s="33"/>
      <c r="CG65" s="33" t="s">
        <v>82</v>
      </c>
      <c r="CH65" s="33" t="s">
        <v>83</v>
      </c>
      <c r="CI65" s="33" t="s">
        <v>84</v>
      </c>
      <c r="CJ65" s="33" t="s">
        <v>85</v>
      </c>
      <c r="CK65" s="33" t="s">
        <v>86</v>
      </c>
      <c r="CL65" s="33" t="s">
        <v>87</v>
      </c>
      <c r="CM65" s="33" t="s">
        <v>88</v>
      </c>
      <c r="CN65" s="33" t="s">
        <v>89</v>
      </c>
      <c r="CO65" s="33" t="s">
        <v>90</v>
      </c>
      <c r="CP65" s="33" t="s">
        <v>91</v>
      </c>
      <c r="CQ65" s="33" t="s">
        <v>92</v>
      </c>
    </row>
    <row r="66" spans="1:95" ht="15.75" customHeight="1" x14ac:dyDescent="0.25">
      <c r="A66" s="35"/>
      <c r="B66" s="33"/>
      <c r="C66" s="33"/>
      <c r="D66" s="38"/>
      <c r="E66" s="39"/>
      <c r="F66" s="38"/>
      <c r="G66" s="39"/>
      <c r="H66" s="33"/>
      <c r="I66" s="33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 t="s">
        <v>14</v>
      </c>
      <c r="X66" s="11" t="s">
        <v>15</v>
      </c>
      <c r="Y66" s="11" t="s">
        <v>16</v>
      </c>
      <c r="Z66" s="11" t="s">
        <v>17</v>
      </c>
      <c r="AA66" s="11" t="s">
        <v>66</v>
      </c>
      <c r="AB66" s="11" t="s">
        <v>18</v>
      </c>
      <c r="AC66" s="11" t="s">
        <v>67</v>
      </c>
      <c r="AD66" s="11" t="s">
        <v>68</v>
      </c>
      <c r="AE66" s="11" t="s">
        <v>71</v>
      </c>
      <c r="AF66" s="11" t="s">
        <v>72</v>
      </c>
      <c r="AG66" s="11" t="s">
        <v>19</v>
      </c>
      <c r="AH66" s="11" t="s">
        <v>20</v>
      </c>
      <c r="AI66" s="33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</row>
    <row r="67" spans="1:95" x14ac:dyDescent="0.25">
      <c r="A67" s="29"/>
      <c r="B67" s="17" t="s">
        <v>132</v>
      </c>
    </row>
    <row r="68" spans="1:95" x14ac:dyDescent="0.25">
      <c r="A68" s="29"/>
      <c r="B68" s="17" t="s">
        <v>99</v>
      </c>
    </row>
    <row r="69" spans="1:95" s="23" customFormat="1" ht="31.5" x14ac:dyDescent="0.25">
      <c r="A69" s="30" t="str">
        <f>"1.5"</f>
        <v>1.5</v>
      </c>
      <c r="B69" s="21" t="s">
        <v>100</v>
      </c>
      <c r="C69" s="22" t="str">
        <f>"35"</f>
        <v>35</v>
      </c>
      <c r="D69" s="22">
        <v>2.77</v>
      </c>
      <c r="E69" s="22">
        <v>0</v>
      </c>
      <c r="F69" s="22">
        <v>0.35</v>
      </c>
      <c r="G69" s="22">
        <v>0</v>
      </c>
      <c r="H69" s="22">
        <v>18.059999999999999</v>
      </c>
      <c r="I69" s="22">
        <v>85.924999999999997</v>
      </c>
      <c r="J69" s="22">
        <v>7.0000000000000007E-2</v>
      </c>
      <c r="K69" s="22">
        <v>0</v>
      </c>
      <c r="L69" s="22">
        <v>7.0000000000000007E-2</v>
      </c>
      <c r="M69" s="22">
        <v>0</v>
      </c>
      <c r="N69" s="22">
        <v>0.74</v>
      </c>
      <c r="O69" s="22">
        <v>16.170000000000002</v>
      </c>
      <c r="P69" s="22">
        <v>1.1599999999999999</v>
      </c>
      <c r="Q69" s="22">
        <v>0</v>
      </c>
      <c r="R69" s="22">
        <v>0</v>
      </c>
      <c r="S69" s="22">
        <v>0.11</v>
      </c>
      <c r="T69" s="22">
        <v>0.53</v>
      </c>
      <c r="U69" s="22">
        <v>0</v>
      </c>
      <c r="V69" s="22">
        <v>46.55</v>
      </c>
      <c r="W69" s="22">
        <v>8.0500000000000007</v>
      </c>
      <c r="X69" s="22">
        <v>11.55</v>
      </c>
      <c r="Y69" s="22">
        <v>30.45</v>
      </c>
      <c r="Z69" s="22">
        <v>0.7</v>
      </c>
      <c r="AA69" s="22">
        <v>0</v>
      </c>
      <c r="AB69" s="22">
        <v>0</v>
      </c>
      <c r="AC69" s="22">
        <v>0</v>
      </c>
      <c r="AD69" s="22">
        <v>0.46</v>
      </c>
      <c r="AE69" s="22">
        <v>0.06</v>
      </c>
      <c r="AF69" s="22">
        <v>0.02</v>
      </c>
      <c r="AG69" s="22">
        <v>0.56000000000000005</v>
      </c>
      <c r="AH69" s="22">
        <v>1.0900000000000001</v>
      </c>
      <c r="AI69" s="22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13.2</v>
      </c>
      <c r="CC69" s="24"/>
      <c r="CD69" s="24"/>
      <c r="CE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</row>
    <row r="70" spans="1:95" s="23" customFormat="1" x14ac:dyDescent="0.25">
      <c r="A70" s="30" t="str">
        <f>"1.3"</f>
        <v>1.3</v>
      </c>
      <c r="B70" s="21" t="s">
        <v>101</v>
      </c>
      <c r="C70" s="22" t="str">
        <f>"5"</f>
        <v>5</v>
      </c>
      <c r="D70" s="22">
        <v>0.03</v>
      </c>
      <c r="E70" s="22">
        <v>0.03</v>
      </c>
      <c r="F70" s="22">
        <v>4.13</v>
      </c>
      <c r="G70" s="22">
        <v>0</v>
      </c>
      <c r="H70" s="22">
        <v>0.04</v>
      </c>
      <c r="I70" s="22">
        <v>37.377000000000002</v>
      </c>
      <c r="J70" s="22">
        <v>2.68</v>
      </c>
      <c r="K70" s="22">
        <v>0.13</v>
      </c>
      <c r="L70" s="22">
        <v>2.68</v>
      </c>
      <c r="M70" s="22">
        <v>0</v>
      </c>
      <c r="N70" s="22">
        <v>0.04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0.01</v>
      </c>
      <c r="U70" s="22">
        <v>0</v>
      </c>
      <c r="V70" s="22">
        <v>0.75</v>
      </c>
      <c r="W70" s="22">
        <v>0.6</v>
      </c>
      <c r="X70" s="22">
        <v>0</v>
      </c>
      <c r="Y70" s="22">
        <v>0.95</v>
      </c>
      <c r="Z70" s="22">
        <v>0.01</v>
      </c>
      <c r="AA70" s="22">
        <v>29.5</v>
      </c>
      <c r="AB70" s="22">
        <v>19</v>
      </c>
      <c r="AC70" s="22">
        <v>32.65</v>
      </c>
      <c r="AD70" s="22">
        <v>0.05</v>
      </c>
      <c r="AE70" s="22">
        <v>0</v>
      </c>
      <c r="AF70" s="22">
        <v>0.01</v>
      </c>
      <c r="AG70" s="22">
        <v>0</v>
      </c>
      <c r="AH70" s="22">
        <v>0.01</v>
      </c>
      <c r="AI70" s="22">
        <v>0</v>
      </c>
      <c r="AJ70" s="23">
        <v>0</v>
      </c>
      <c r="AK70" s="23">
        <v>1.3</v>
      </c>
      <c r="AL70" s="23">
        <v>1.25</v>
      </c>
      <c r="AM70" s="23">
        <v>2.35</v>
      </c>
      <c r="AN70" s="23">
        <v>1.4</v>
      </c>
      <c r="AO70" s="23">
        <v>0.55000000000000004</v>
      </c>
      <c r="AP70" s="23">
        <v>1.5</v>
      </c>
      <c r="AQ70" s="23">
        <v>1.35</v>
      </c>
      <c r="AR70" s="23">
        <v>1.3</v>
      </c>
      <c r="AS70" s="23">
        <v>1.1000000000000001</v>
      </c>
      <c r="AT70" s="23">
        <v>0.8</v>
      </c>
      <c r="AU70" s="23">
        <v>1.8</v>
      </c>
      <c r="AV70" s="23">
        <v>1.1000000000000001</v>
      </c>
      <c r="AW70" s="23">
        <v>0.75</v>
      </c>
      <c r="AX70" s="23">
        <v>4.45</v>
      </c>
      <c r="AY70" s="23">
        <v>0</v>
      </c>
      <c r="AZ70" s="23">
        <v>1.5</v>
      </c>
      <c r="BA70" s="23">
        <v>1.7</v>
      </c>
      <c r="BB70" s="23">
        <v>1.3</v>
      </c>
      <c r="BC70" s="23">
        <v>0.3</v>
      </c>
      <c r="BD70" s="23">
        <v>0.19</v>
      </c>
      <c r="BE70" s="23">
        <v>0.04</v>
      </c>
      <c r="BF70" s="23">
        <v>0.04</v>
      </c>
      <c r="BG70" s="23">
        <v>0.09</v>
      </c>
      <c r="BH70" s="23">
        <v>0.12</v>
      </c>
      <c r="BI70" s="23">
        <v>0.39</v>
      </c>
      <c r="BJ70" s="23">
        <v>0</v>
      </c>
      <c r="BK70" s="23">
        <v>1.23</v>
      </c>
      <c r="BL70" s="23">
        <v>0</v>
      </c>
      <c r="BM70" s="23">
        <v>0.38</v>
      </c>
      <c r="BN70" s="23">
        <v>0</v>
      </c>
      <c r="BO70" s="23">
        <v>0</v>
      </c>
      <c r="BP70" s="23">
        <v>0</v>
      </c>
      <c r="BQ70" s="23">
        <v>0</v>
      </c>
      <c r="BR70" s="23">
        <v>0.14000000000000001</v>
      </c>
      <c r="BS70" s="23">
        <v>1.1399999999999999</v>
      </c>
      <c r="BT70" s="23">
        <v>0</v>
      </c>
      <c r="BU70" s="23">
        <v>0</v>
      </c>
      <c r="BV70" s="23">
        <v>0.04</v>
      </c>
      <c r="BW70" s="23">
        <v>0</v>
      </c>
      <c r="BX70" s="23">
        <v>0</v>
      </c>
      <c r="BY70" s="23">
        <v>0</v>
      </c>
      <c r="BZ70" s="23">
        <v>0</v>
      </c>
      <c r="CA70" s="23">
        <v>0</v>
      </c>
      <c r="CB70" s="23">
        <v>0.8</v>
      </c>
      <c r="CC70" s="24"/>
      <c r="CD70" s="24"/>
      <c r="CE70" s="23">
        <v>32.67</v>
      </c>
      <c r="CG70" s="23">
        <v>0</v>
      </c>
      <c r="CH70" s="23">
        <v>0</v>
      </c>
      <c r="CI70" s="23">
        <v>0</v>
      </c>
      <c r="CJ70" s="23">
        <v>0</v>
      </c>
      <c r="CK70" s="23">
        <v>0</v>
      </c>
      <c r="CL70" s="23">
        <v>0</v>
      </c>
      <c r="CM70" s="23">
        <v>0</v>
      </c>
      <c r="CN70" s="23">
        <v>0</v>
      </c>
      <c r="CO70" s="23">
        <v>0</v>
      </c>
      <c r="CP70" s="23">
        <v>0</v>
      </c>
      <c r="CQ70" s="23">
        <v>0</v>
      </c>
    </row>
    <row r="71" spans="1:95" s="23" customFormat="1" ht="31.5" x14ac:dyDescent="0.25">
      <c r="A71" s="30" t="s">
        <v>202</v>
      </c>
      <c r="B71" s="21" t="s">
        <v>133</v>
      </c>
      <c r="C71" s="22" t="str">
        <f>"180"</f>
        <v>180</v>
      </c>
      <c r="D71" s="22">
        <v>3.95</v>
      </c>
      <c r="E71" s="22">
        <v>2.62</v>
      </c>
      <c r="F71" s="22">
        <v>3.74</v>
      </c>
      <c r="G71" s="22">
        <v>0</v>
      </c>
      <c r="H71" s="22">
        <v>14.79</v>
      </c>
      <c r="I71" s="22">
        <v>107.74280592</v>
      </c>
      <c r="J71" s="22">
        <v>2.6</v>
      </c>
      <c r="K71" s="22">
        <v>0.04</v>
      </c>
      <c r="L71" s="22">
        <v>2.6</v>
      </c>
      <c r="M71" s="22">
        <v>0</v>
      </c>
      <c r="N71" s="22">
        <v>5.43</v>
      </c>
      <c r="O71" s="22">
        <v>8.8699999999999992</v>
      </c>
      <c r="P71" s="22">
        <v>0.48</v>
      </c>
      <c r="Q71" s="22">
        <v>0</v>
      </c>
      <c r="R71" s="22">
        <v>0</v>
      </c>
      <c r="S71" s="22">
        <v>0.09</v>
      </c>
      <c r="T71" s="22">
        <v>0.92</v>
      </c>
      <c r="U71" s="22">
        <v>128.72999999999999</v>
      </c>
      <c r="V71" s="22">
        <v>131.46</v>
      </c>
      <c r="W71" s="22">
        <v>98.34</v>
      </c>
      <c r="X71" s="22">
        <v>13.01</v>
      </c>
      <c r="Y71" s="22">
        <v>81.75</v>
      </c>
      <c r="Z71" s="22">
        <v>0.28999999999999998</v>
      </c>
      <c r="AA71" s="22">
        <v>15.9</v>
      </c>
      <c r="AB71" s="22">
        <v>11.58</v>
      </c>
      <c r="AC71" s="22">
        <v>29.2</v>
      </c>
      <c r="AD71" s="22">
        <v>0.23</v>
      </c>
      <c r="AE71" s="22">
        <v>0.04</v>
      </c>
      <c r="AF71" s="22">
        <v>0.11</v>
      </c>
      <c r="AG71" s="22">
        <v>0.21</v>
      </c>
      <c r="AH71" s="22">
        <v>1.1399999999999999</v>
      </c>
      <c r="AI71" s="22">
        <v>0.47</v>
      </c>
      <c r="AJ71" s="23">
        <v>0</v>
      </c>
      <c r="AK71" s="23">
        <v>64.78</v>
      </c>
      <c r="AL71" s="23">
        <v>59.22</v>
      </c>
      <c r="AM71" s="23">
        <v>110.95</v>
      </c>
      <c r="AN71" s="23">
        <v>34.630000000000003</v>
      </c>
      <c r="AO71" s="23">
        <v>21.13</v>
      </c>
      <c r="AP71" s="23">
        <v>42.91</v>
      </c>
      <c r="AQ71" s="23">
        <v>14.04</v>
      </c>
      <c r="AR71" s="23">
        <v>68.84</v>
      </c>
      <c r="AS71" s="23">
        <v>45.51</v>
      </c>
      <c r="AT71" s="23">
        <v>54.9</v>
      </c>
      <c r="AU71" s="23">
        <v>47.05</v>
      </c>
      <c r="AV71" s="23">
        <v>27.64</v>
      </c>
      <c r="AW71" s="23">
        <v>48.12</v>
      </c>
      <c r="AX71" s="23">
        <v>422.72</v>
      </c>
      <c r="AY71" s="23">
        <v>0</v>
      </c>
      <c r="AZ71" s="23">
        <v>133.19</v>
      </c>
      <c r="BA71" s="23">
        <v>68.95</v>
      </c>
      <c r="BB71" s="23">
        <v>34.6</v>
      </c>
      <c r="BC71" s="23">
        <v>27.42</v>
      </c>
      <c r="BD71" s="23">
        <v>0.05</v>
      </c>
      <c r="BE71" s="23">
        <v>0.01</v>
      </c>
      <c r="BF71" s="23">
        <v>0.01</v>
      </c>
      <c r="BG71" s="23">
        <v>0.02</v>
      </c>
      <c r="BH71" s="23">
        <v>0.03</v>
      </c>
      <c r="BI71" s="23">
        <v>0.1</v>
      </c>
      <c r="BJ71" s="23">
        <v>0</v>
      </c>
      <c r="BK71" s="23">
        <v>0.33</v>
      </c>
      <c r="BL71" s="23">
        <v>0</v>
      </c>
      <c r="BM71" s="23">
        <v>0.1</v>
      </c>
      <c r="BN71" s="23">
        <v>0</v>
      </c>
      <c r="BO71" s="23">
        <v>0</v>
      </c>
      <c r="BP71" s="23">
        <v>0</v>
      </c>
      <c r="BQ71" s="23">
        <v>0</v>
      </c>
      <c r="BR71" s="23">
        <v>0.04</v>
      </c>
      <c r="BS71" s="23">
        <v>0.28999999999999998</v>
      </c>
      <c r="BT71" s="23">
        <v>0</v>
      </c>
      <c r="BU71" s="23">
        <v>0</v>
      </c>
      <c r="BV71" s="23">
        <v>7.0000000000000007E-2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157.26</v>
      </c>
      <c r="CC71" s="24"/>
      <c r="CD71" s="24"/>
      <c r="CE71" s="23">
        <v>17.829999999999998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1.44</v>
      </c>
      <c r="CQ71" s="23">
        <v>0.14000000000000001</v>
      </c>
    </row>
    <row r="72" spans="1:95" s="16" customFormat="1" x14ac:dyDescent="0.25">
      <c r="A72" s="31" t="s">
        <v>203</v>
      </c>
      <c r="B72" s="18" t="s">
        <v>134</v>
      </c>
      <c r="C72" s="19" t="str">
        <f>"180"</f>
        <v>180</v>
      </c>
      <c r="D72" s="19">
        <v>2.58</v>
      </c>
      <c r="E72" s="19">
        <v>2.74</v>
      </c>
      <c r="F72" s="19">
        <v>2.5299999999999998</v>
      </c>
      <c r="G72" s="19">
        <v>0</v>
      </c>
      <c r="H72" s="19">
        <v>13.42</v>
      </c>
      <c r="I72" s="19">
        <v>84.385719359999996</v>
      </c>
      <c r="J72" s="19">
        <v>1.8</v>
      </c>
      <c r="K72" s="19">
        <v>0</v>
      </c>
      <c r="L72" s="19">
        <v>1.8</v>
      </c>
      <c r="M72" s="19">
        <v>0</v>
      </c>
      <c r="N72" s="19">
        <v>13.42</v>
      </c>
      <c r="O72" s="19">
        <v>0</v>
      </c>
      <c r="P72" s="19">
        <v>0</v>
      </c>
      <c r="Q72" s="19">
        <v>0</v>
      </c>
      <c r="R72" s="19">
        <v>0</v>
      </c>
      <c r="S72" s="19">
        <v>0.09</v>
      </c>
      <c r="T72" s="19">
        <v>0.64</v>
      </c>
      <c r="U72" s="19">
        <v>45.09</v>
      </c>
      <c r="V72" s="19">
        <v>115.87</v>
      </c>
      <c r="W72" s="19">
        <v>95.28</v>
      </c>
      <c r="X72" s="19">
        <v>10.96</v>
      </c>
      <c r="Y72" s="19">
        <v>70.47</v>
      </c>
      <c r="Z72" s="19">
        <v>0.1</v>
      </c>
      <c r="AA72" s="19">
        <v>10.8</v>
      </c>
      <c r="AB72" s="19">
        <v>7.2</v>
      </c>
      <c r="AC72" s="19">
        <v>19.8</v>
      </c>
      <c r="AD72" s="19">
        <v>0</v>
      </c>
      <c r="AE72" s="19">
        <v>0.03</v>
      </c>
      <c r="AF72" s="19">
        <v>0.11</v>
      </c>
      <c r="AG72" s="19">
        <v>0.08</v>
      </c>
      <c r="AH72" s="19">
        <v>0.72</v>
      </c>
      <c r="AI72" s="19">
        <v>0.47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178.57</v>
      </c>
      <c r="CC72" s="20"/>
      <c r="CD72" s="20"/>
      <c r="CE72" s="16">
        <v>12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9</v>
      </c>
      <c r="CQ72" s="16">
        <v>0</v>
      </c>
    </row>
    <row r="73" spans="1:95" s="27" customFormat="1" x14ac:dyDescent="0.25">
      <c r="A73" s="32"/>
      <c r="B73" s="25" t="s">
        <v>104</v>
      </c>
      <c r="C73" s="26"/>
      <c r="D73" s="26">
        <v>9.31</v>
      </c>
      <c r="E73" s="26">
        <v>5.38</v>
      </c>
      <c r="F73" s="26">
        <v>10.75</v>
      </c>
      <c r="G73" s="26">
        <v>0</v>
      </c>
      <c r="H73" s="26">
        <v>46.31</v>
      </c>
      <c r="I73" s="26">
        <v>315.43</v>
      </c>
      <c r="J73" s="26">
        <v>7.15</v>
      </c>
      <c r="K73" s="26">
        <v>0.16</v>
      </c>
      <c r="L73" s="26">
        <v>7.15</v>
      </c>
      <c r="M73" s="26">
        <v>0</v>
      </c>
      <c r="N73" s="26">
        <v>19.63</v>
      </c>
      <c r="O73" s="26">
        <v>25.04</v>
      </c>
      <c r="P73" s="26">
        <v>1.64</v>
      </c>
      <c r="Q73" s="26">
        <v>0</v>
      </c>
      <c r="R73" s="26">
        <v>0</v>
      </c>
      <c r="S73" s="26">
        <v>0.28999999999999998</v>
      </c>
      <c r="T73" s="26">
        <v>2.1</v>
      </c>
      <c r="U73" s="26">
        <v>173.82</v>
      </c>
      <c r="V73" s="26">
        <v>294.63</v>
      </c>
      <c r="W73" s="26">
        <v>202.26</v>
      </c>
      <c r="X73" s="26">
        <v>35.520000000000003</v>
      </c>
      <c r="Y73" s="26">
        <v>183.62</v>
      </c>
      <c r="Z73" s="26">
        <v>1.1000000000000001</v>
      </c>
      <c r="AA73" s="26">
        <v>56.2</v>
      </c>
      <c r="AB73" s="26">
        <v>37.78</v>
      </c>
      <c r="AC73" s="26">
        <v>81.650000000000006</v>
      </c>
      <c r="AD73" s="26">
        <v>0.74</v>
      </c>
      <c r="AE73" s="26">
        <v>0.13</v>
      </c>
      <c r="AF73" s="26">
        <v>0.25</v>
      </c>
      <c r="AG73" s="26">
        <v>0.85</v>
      </c>
      <c r="AH73" s="26">
        <v>2.96</v>
      </c>
      <c r="AI73" s="26">
        <v>0.94</v>
      </c>
      <c r="AJ73" s="27">
        <v>0</v>
      </c>
      <c r="AK73" s="27">
        <v>66.08</v>
      </c>
      <c r="AL73" s="27">
        <v>60.47</v>
      </c>
      <c r="AM73" s="27">
        <v>113.3</v>
      </c>
      <c r="AN73" s="27">
        <v>36.03</v>
      </c>
      <c r="AO73" s="27">
        <v>21.68</v>
      </c>
      <c r="AP73" s="27">
        <v>44.41</v>
      </c>
      <c r="AQ73" s="27">
        <v>15.39</v>
      </c>
      <c r="AR73" s="27">
        <v>70.14</v>
      </c>
      <c r="AS73" s="27">
        <v>46.61</v>
      </c>
      <c r="AT73" s="27">
        <v>55.7</v>
      </c>
      <c r="AU73" s="27">
        <v>48.85</v>
      </c>
      <c r="AV73" s="27">
        <v>28.74</v>
      </c>
      <c r="AW73" s="27">
        <v>48.87</v>
      </c>
      <c r="AX73" s="27">
        <v>427.17</v>
      </c>
      <c r="AY73" s="27">
        <v>0</v>
      </c>
      <c r="AZ73" s="27">
        <v>134.69</v>
      </c>
      <c r="BA73" s="27">
        <v>70.650000000000006</v>
      </c>
      <c r="BB73" s="27">
        <v>35.9</v>
      </c>
      <c r="BC73" s="27">
        <v>27.72</v>
      </c>
      <c r="BD73" s="27">
        <v>0.23</v>
      </c>
      <c r="BE73" s="27">
        <v>0.05</v>
      </c>
      <c r="BF73" s="27">
        <v>0.05</v>
      </c>
      <c r="BG73" s="27">
        <v>0.12</v>
      </c>
      <c r="BH73" s="27">
        <v>0.15</v>
      </c>
      <c r="BI73" s="27">
        <v>0.49</v>
      </c>
      <c r="BJ73" s="27">
        <v>0</v>
      </c>
      <c r="BK73" s="27">
        <v>1.57</v>
      </c>
      <c r="BL73" s="27">
        <v>0</v>
      </c>
      <c r="BM73" s="27">
        <v>0.47</v>
      </c>
      <c r="BN73" s="27">
        <v>0</v>
      </c>
      <c r="BO73" s="27">
        <v>0</v>
      </c>
      <c r="BP73" s="27">
        <v>0</v>
      </c>
      <c r="BQ73" s="27">
        <v>0</v>
      </c>
      <c r="BR73" s="27">
        <v>0.18</v>
      </c>
      <c r="BS73" s="27">
        <v>1.43</v>
      </c>
      <c r="BT73" s="27">
        <v>0</v>
      </c>
      <c r="BU73" s="27">
        <v>0</v>
      </c>
      <c r="BV73" s="27">
        <v>0.11</v>
      </c>
      <c r="BW73" s="27">
        <v>0.01</v>
      </c>
      <c r="BX73" s="27">
        <v>0</v>
      </c>
      <c r="BY73" s="27">
        <v>0</v>
      </c>
      <c r="BZ73" s="27">
        <v>0</v>
      </c>
      <c r="CA73" s="27">
        <v>0</v>
      </c>
      <c r="CB73" s="27">
        <v>349.83</v>
      </c>
      <c r="CC73" s="14"/>
      <c r="CD73" s="14" t="e">
        <f>$I$73/#REF!*100</f>
        <v>#REF!</v>
      </c>
      <c r="CE73" s="27">
        <v>62.49</v>
      </c>
      <c r="CG73" s="27">
        <v>0</v>
      </c>
      <c r="CH73" s="27">
        <v>0</v>
      </c>
      <c r="CI73" s="27">
        <v>0</v>
      </c>
      <c r="CJ73" s="27">
        <v>0</v>
      </c>
      <c r="CK73" s="27">
        <v>0</v>
      </c>
      <c r="CL73" s="27">
        <v>0</v>
      </c>
      <c r="CM73" s="27">
        <v>0</v>
      </c>
      <c r="CN73" s="27">
        <v>0</v>
      </c>
      <c r="CO73" s="27">
        <v>0</v>
      </c>
      <c r="CP73" s="27">
        <v>10.44</v>
      </c>
      <c r="CQ73" s="27">
        <v>0.14000000000000001</v>
      </c>
    </row>
    <row r="74" spans="1:95" x14ac:dyDescent="0.25">
      <c r="A74" s="29"/>
      <c r="B74" s="17" t="s">
        <v>190</v>
      </c>
    </row>
    <row r="75" spans="1:95" s="16" customFormat="1" x14ac:dyDescent="0.25">
      <c r="A75" s="31" t="str">
        <f>"-"</f>
        <v>-</v>
      </c>
      <c r="B75" s="18" t="s">
        <v>135</v>
      </c>
      <c r="C75" s="19" t="str">
        <f>"100"</f>
        <v>100</v>
      </c>
      <c r="D75" s="19">
        <v>4.0999999999999996</v>
      </c>
      <c r="E75" s="19">
        <v>4.0999999999999996</v>
      </c>
      <c r="F75" s="19">
        <v>1.5</v>
      </c>
      <c r="G75" s="19">
        <v>0</v>
      </c>
      <c r="H75" s="19">
        <v>5.9</v>
      </c>
      <c r="I75" s="19">
        <v>55.62</v>
      </c>
      <c r="J75" s="19">
        <v>0.9</v>
      </c>
      <c r="K75" s="19">
        <v>0</v>
      </c>
      <c r="L75" s="19">
        <v>0</v>
      </c>
      <c r="M75" s="19">
        <v>0</v>
      </c>
      <c r="N75" s="19">
        <v>5.9</v>
      </c>
      <c r="O75" s="19">
        <v>0</v>
      </c>
      <c r="P75" s="19">
        <v>0</v>
      </c>
      <c r="Q75" s="19">
        <v>0</v>
      </c>
      <c r="R75" s="19">
        <v>0</v>
      </c>
      <c r="S75" s="19">
        <v>1.1000000000000001</v>
      </c>
      <c r="T75" s="19">
        <v>0.9</v>
      </c>
      <c r="U75" s="19">
        <v>50</v>
      </c>
      <c r="V75" s="19">
        <v>152</v>
      </c>
      <c r="W75" s="19">
        <v>124</v>
      </c>
      <c r="X75" s="19">
        <v>15</v>
      </c>
      <c r="Y75" s="19">
        <v>95</v>
      </c>
      <c r="Z75" s="19">
        <v>0.1</v>
      </c>
      <c r="AA75" s="19">
        <v>10</v>
      </c>
      <c r="AB75" s="19">
        <v>0</v>
      </c>
      <c r="AC75" s="19">
        <v>10</v>
      </c>
      <c r="AD75" s="19">
        <v>0</v>
      </c>
      <c r="AE75" s="19">
        <v>0.03</v>
      </c>
      <c r="AF75" s="19">
        <v>0.15</v>
      </c>
      <c r="AG75" s="19">
        <v>0.2</v>
      </c>
      <c r="AH75" s="19">
        <v>1.2</v>
      </c>
      <c r="AI75" s="19">
        <v>0.6</v>
      </c>
      <c r="AJ75" s="16">
        <v>0</v>
      </c>
      <c r="AK75" s="16">
        <v>323</v>
      </c>
      <c r="AL75" s="16">
        <v>300</v>
      </c>
      <c r="AM75" s="16">
        <v>450</v>
      </c>
      <c r="AN75" s="16">
        <v>387</v>
      </c>
      <c r="AO75" s="16">
        <v>115</v>
      </c>
      <c r="AP75" s="16">
        <v>216</v>
      </c>
      <c r="AQ75" s="16">
        <v>72</v>
      </c>
      <c r="AR75" s="16">
        <v>225</v>
      </c>
      <c r="AS75" s="16">
        <v>160</v>
      </c>
      <c r="AT75" s="16">
        <v>174</v>
      </c>
      <c r="AU75" s="16">
        <v>344</v>
      </c>
      <c r="AV75" s="16">
        <v>156</v>
      </c>
      <c r="AW75" s="16">
        <v>93</v>
      </c>
      <c r="AX75" s="16">
        <v>897</v>
      </c>
      <c r="AY75" s="16">
        <v>0</v>
      </c>
      <c r="AZ75" s="16">
        <v>518</v>
      </c>
      <c r="BA75" s="16">
        <v>278</v>
      </c>
      <c r="BB75" s="16">
        <v>242</v>
      </c>
      <c r="BC75" s="16">
        <v>50</v>
      </c>
      <c r="BD75" s="16">
        <v>0.1</v>
      </c>
      <c r="BE75" s="16">
        <v>7.0000000000000007E-2</v>
      </c>
      <c r="BF75" s="16">
        <v>0.04</v>
      </c>
      <c r="BG75" s="16">
        <v>0.08</v>
      </c>
      <c r="BH75" s="16">
        <v>0.09</v>
      </c>
      <c r="BI75" s="16">
        <v>0.45</v>
      </c>
      <c r="BJ75" s="16">
        <v>0.03</v>
      </c>
      <c r="BK75" s="16">
        <v>0.56000000000000005</v>
      </c>
      <c r="BL75" s="16">
        <v>0.02</v>
      </c>
      <c r="BM75" s="16">
        <v>0.31</v>
      </c>
      <c r="BN75" s="16">
        <v>0.04</v>
      </c>
      <c r="BO75" s="16">
        <v>0</v>
      </c>
      <c r="BP75" s="16">
        <v>0</v>
      </c>
      <c r="BQ75" s="16">
        <v>0.04</v>
      </c>
      <c r="BR75" s="16">
        <v>0.08</v>
      </c>
      <c r="BS75" s="16">
        <v>0.69</v>
      </c>
      <c r="BT75" s="16">
        <v>0.01</v>
      </c>
      <c r="BU75" s="16">
        <v>0</v>
      </c>
      <c r="BV75" s="16">
        <v>0.02</v>
      </c>
      <c r="BW75" s="16">
        <v>0.03</v>
      </c>
      <c r="BX75" s="16">
        <v>0.08</v>
      </c>
      <c r="BY75" s="16">
        <v>0</v>
      </c>
      <c r="BZ75" s="16">
        <v>0</v>
      </c>
      <c r="CA75" s="16">
        <v>0</v>
      </c>
      <c r="CB75" s="16">
        <v>86.5</v>
      </c>
      <c r="CC75" s="20"/>
      <c r="CD75" s="20"/>
      <c r="CE75" s="16">
        <v>10</v>
      </c>
      <c r="CG75" s="16">
        <v>9</v>
      </c>
      <c r="CH75" s="16">
        <v>9</v>
      </c>
      <c r="CI75" s="16">
        <v>9</v>
      </c>
      <c r="CJ75" s="16">
        <v>3240</v>
      </c>
      <c r="CK75" s="16">
        <v>2070</v>
      </c>
      <c r="CL75" s="16">
        <v>2655</v>
      </c>
      <c r="CM75" s="16">
        <v>2</v>
      </c>
      <c r="CN75" s="16">
        <v>2</v>
      </c>
      <c r="CO75" s="16">
        <v>2</v>
      </c>
      <c r="CP75" s="16">
        <v>0</v>
      </c>
      <c r="CQ75" s="16">
        <v>0</v>
      </c>
    </row>
    <row r="76" spans="1:95" s="27" customFormat="1" x14ac:dyDescent="0.25">
      <c r="A76" s="32"/>
      <c r="B76" s="25" t="s">
        <v>191</v>
      </c>
      <c r="C76" s="26"/>
      <c r="D76" s="26">
        <v>4.0999999999999996</v>
      </c>
      <c r="E76" s="26">
        <v>4.0999999999999996</v>
      </c>
      <c r="F76" s="26">
        <v>1.5</v>
      </c>
      <c r="G76" s="26">
        <v>0</v>
      </c>
      <c r="H76" s="26">
        <v>5.9</v>
      </c>
      <c r="I76" s="26">
        <v>55.62</v>
      </c>
      <c r="J76" s="26">
        <v>0.9</v>
      </c>
      <c r="K76" s="26">
        <v>0</v>
      </c>
      <c r="L76" s="26">
        <v>0</v>
      </c>
      <c r="M76" s="26">
        <v>0</v>
      </c>
      <c r="N76" s="26">
        <v>5.9</v>
      </c>
      <c r="O76" s="26">
        <v>0</v>
      </c>
      <c r="P76" s="26">
        <v>0</v>
      </c>
      <c r="Q76" s="26">
        <v>0</v>
      </c>
      <c r="R76" s="26">
        <v>0</v>
      </c>
      <c r="S76" s="26">
        <v>1.1000000000000001</v>
      </c>
      <c r="T76" s="26">
        <v>0.9</v>
      </c>
      <c r="U76" s="26">
        <v>50</v>
      </c>
      <c r="V76" s="26">
        <v>152</v>
      </c>
      <c r="W76" s="26">
        <v>124</v>
      </c>
      <c r="X76" s="26">
        <v>15</v>
      </c>
      <c r="Y76" s="26">
        <v>95</v>
      </c>
      <c r="Z76" s="26">
        <v>0.1</v>
      </c>
      <c r="AA76" s="26">
        <v>10</v>
      </c>
      <c r="AB76" s="26">
        <v>0</v>
      </c>
      <c r="AC76" s="26">
        <v>10</v>
      </c>
      <c r="AD76" s="26">
        <v>0</v>
      </c>
      <c r="AE76" s="26">
        <v>0.03</v>
      </c>
      <c r="AF76" s="26">
        <v>0.15</v>
      </c>
      <c r="AG76" s="26">
        <v>0.2</v>
      </c>
      <c r="AH76" s="26">
        <v>1.2</v>
      </c>
      <c r="AI76" s="26">
        <v>0.6</v>
      </c>
      <c r="AJ76" s="27">
        <v>0</v>
      </c>
      <c r="AK76" s="27">
        <v>323</v>
      </c>
      <c r="AL76" s="27">
        <v>300</v>
      </c>
      <c r="AM76" s="27">
        <v>450</v>
      </c>
      <c r="AN76" s="27">
        <v>387</v>
      </c>
      <c r="AO76" s="27">
        <v>115</v>
      </c>
      <c r="AP76" s="27">
        <v>216</v>
      </c>
      <c r="AQ76" s="27">
        <v>72</v>
      </c>
      <c r="AR76" s="27">
        <v>225</v>
      </c>
      <c r="AS76" s="27">
        <v>160</v>
      </c>
      <c r="AT76" s="27">
        <v>174</v>
      </c>
      <c r="AU76" s="27">
        <v>344</v>
      </c>
      <c r="AV76" s="27">
        <v>156</v>
      </c>
      <c r="AW76" s="27">
        <v>93</v>
      </c>
      <c r="AX76" s="27">
        <v>897</v>
      </c>
      <c r="AY76" s="27">
        <v>0</v>
      </c>
      <c r="AZ76" s="27">
        <v>518</v>
      </c>
      <c r="BA76" s="27">
        <v>278</v>
      </c>
      <c r="BB76" s="27">
        <v>242</v>
      </c>
      <c r="BC76" s="27">
        <v>50</v>
      </c>
      <c r="BD76" s="27">
        <v>0.1</v>
      </c>
      <c r="BE76" s="27">
        <v>7.0000000000000007E-2</v>
      </c>
      <c r="BF76" s="27">
        <v>0.04</v>
      </c>
      <c r="BG76" s="27">
        <v>0.08</v>
      </c>
      <c r="BH76" s="27">
        <v>0.09</v>
      </c>
      <c r="BI76" s="27">
        <v>0.45</v>
      </c>
      <c r="BJ76" s="27">
        <v>0.03</v>
      </c>
      <c r="BK76" s="27">
        <v>0.56000000000000005</v>
      </c>
      <c r="BL76" s="27">
        <v>0.02</v>
      </c>
      <c r="BM76" s="27">
        <v>0.31</v>
      </c>
      <c r="BN76" s="27">
        <v>0.04</v>
      </c>
      <c r="BO76" s="27">
        <v>0</v>
      </c>
      <c r="BP76" s="27">
        <v>0</v>
      </c>
      <c r="BQ76" s="27">
        <v>0.04</v>
      </c>
      <c r="BR76" s="27">
        <v>0.08</v>
      </c>
      <c r="BS76" s="27">
        <v>0.69</v>
      </c>
      <c r="BT76" s="27">
        <v>0.01</v>
      </c>
      <c r="BU76" s="27">
        <v>0</v>
      </c>
      <c r="BV76" s="27">
        <v>0.02</v>
      </c>
      <c r="BW76" s="27">
        <v>0.03</v>
      </c>
      <c r="BX76" s="27">
        <v>0.08</v>
      </c>
      <c r="BY76" s="27">
        <v>0</v>
      </c>
      <c r="BZ76" s="27">
        <v>0</v>
      </c>
      <c r="CA76" s="27">
        <v>0</v>
      </c>
      <c r="CB76" s="27">
        <v>86.5</v>
      </c>
      <c r="CC76" s="14"/>
      <c r="CD76" s="14" t="e">
        <f>$I$76/#REF!*100</f>
        <v>#REF!</v>
      </c>
      <c r="CE76" s="27">
        <v>10</v>
      </c>
      <c r="CG76" s="27">
        <v>9</v>
      </c>
      <c r="CH76" s="27">
        <v>9</v>
      </c>
      <c r="CI76" s="27">
        <v>9</v>
      </c>
      <c r="CJ76" s="27">
        <v>3240</v>
      </c>
      <c r="CK76" s="27">
        <v>2070</v>
      </c>
      <c r="CL76" s="27">
        <v>2655</v>
      </c>
      <c r="CM76" s="27">
        <v>2</v>
      </c>
      <c r="CN76" s="27">
        <v>2</v>
      </c>
      <c r="CO76" s="27">
        <v>2</v>
      </c>
      <c r="CP76" s="27">
        <v>0</v>
      </c>
      <c r="CQ76" s="27">
        <v>0</v>
      </c>
    </row>
    <row r="77" spans="1:95" x14ac:dyDescent="0.25">
      <c r="A77" s="29"/>
      <c r="B77" s="17" t="s">
        <v>105</v>
      </c>
    </row>
    <row r="78" spans="1:95" s="23" customFormat="1" x14ac:dyDescent="0.25">
      <c r="A78" s="30" t="str">
        <f>"42"</f>
        <v>42</v>
      </c>
      <c r="B78" s="21" t="s">
        <v>136</v>
      </c>
      <c r="C78" s="22" t="str">
        <f>"60"</f>
        <v>60</v>
      </c>
      <c r="D78" s="22">
        <v>0.81</v>
      </c>
      <c r="E78" s="22">
        <v>0</v>
      </c>
      <c r="F78" s="22">
        <v>1.54</v>
      </c>
      <c r="G78" s="22">
        <v>0</v>
      </c>
      <c r="H78" s="22">
        <v>5.6</v>
      </c>
      <c r="I78" s="22">
        <v>37.742735687999996</v>
      </c>
      <c r="J78" s="22">
        <v>0</v>
      </c>
      <c r="K78" s="22">
        <v>0</v>
      </c>
      <c r="L78" s="22">
        <v>0</v>
      </c>
      <c r="M78" s="22">
        <v>0</v>
      </c>
      <c r="N78" s="22">
        <v>2.67</v>
      </c>
      <c r="O78" s="22">
        <v>1.89</v>
      </c>
      <c r="P78" s="22">
        <v>1.05</v>
      </c>
      <c r="Q78" s="22">
        <v>0</v>
      </c>
      <c r="R78" s="22">
        <v>0</v>
      </c>
      <c r="S78" s="22">
        <v>0.23</v>
      </c>
      <c r="T78" s="22">
        <v>1.1200000000000001</v>
      </c>
      <c r="U78" s="22">
        <v>197.39</v>
      </c>
      <c r="V78" s="22">
        <v>153.13</v>
      </c>
      <c r="W78" s="22">
        <v>15.76</v>
      </c>
      <c r="X78" s="22">
        <v>10.8</v>
      </c>
      <c r="Y78" s="22">
        <v>23.77</v>
      </c>
      <c r="Z78" s="22">
        <v>0.44</v>
      </c>
      <c r="AA78" s="22">
        <v>0</v>
      </c>
      <c r="AB78" s="22">
        <v>711.6</v>
      </c>
      <c r="AC78" s="22">
        <v>121.01</v>
      </c>
      <c r="AD78" s="22">
        <v>0.08</v>
      </c>
      <c r="AE78" s="22">
        <v>0.03</v>
      </c>
      <c r="AF78" s="22">
        <v>0.02</v>
      </c>
      <c r="AG78" s="22">
        <v>0.27</v>
      </c>
      <c r="AH78" s="22">
        <v>0.41</v>
      </c>
      <c r="AI78" s="22">
        <v>6.94</v>
      </c>
      <c r="AJ78" s="23">
        <v>0</v>
      </c>
      <c r="AK78" s="23">
        <v>7.21</v>
      </c>
      <c r="AL78" s="23">
        <v>7.35</v>
      </c>
      <c r="AM78" s="23">
        <v>8.5</v>
      </c>
      <c r="AN78" s="23">
        <v>10.35</v>
      </c>
      <c r="AO78" s="23">
        <v>2.29</v>
      </c>
      <c r="AP78" s="23">
        <v>6.56</v>
      </c>
      <c r="AQ78" s="23">
        <v>1.62</v>
      </c>
      <c r="AR78" s="23">
        <v>5.79</v>
      </c>
      <c r="AS78" s="23">
        <v>6.35</v>
      </c>
      <c r="AT78" s="23">
        <v>8.86</v>
      </c>
      <c r="AU78" s="23">
        <v>36.869999999999997</v>
      </c>
      <c r="AV78" s="23">
        <v>2.0699999999999998</v>
      </c>
      <c r="AW78" s="23">
        <v>5.0599999999999996</v>
      </c>
      <c r="AX78" s="23">
        <v>38</v>
      </c>
      <c r="AY78" s="23">
        <v>0</v>
      </c>
      <c r="AZ78" s="23">
        <v>5.91</v>
      </c>
      <c r="BA78" s="23">
        <v>7.5</v>
      </c>
      <c r="BB78" s="23">
        <v>5.47</v>
      </c>
      <c r="BC78" s="23">
        <v>2.0299999999999998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</v>
      </c>
      <c r="BL78" s="23">
        <v>0</v>
      </c>
      <c r="BM78" s="23">
        <v>0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</v>
      </c>
      <c r="BT78" s="23">
        <v>0</v>
      </c>
      <c r="BU78" s="23">
        <v>0</v>
      </c>
      <c r="BV78" s="23">
        <v>0.01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46.99</v>
      </c>
      <c r="CC78" s="24"/>
      <c r="CD78" s="24"/>
      <c r="CE78" s="23">
        <v>118.6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0.3</v>
      </c>
      <c r="CQ78" s="23">
        <v>0.12</v>
      </c>
    </row>
    <row r="79" spans="1:95" s="23" customFormat="1" x14ac:dyDescent="0.25">
      <c r="A79" s="30" t="s">
        <v>204</v>
      </c>
      <c r="B79" s="21" t="s">
        <v>137</v>
      </c>
      <c r="C79" s="22" t="str">
        <f>"180"</f>
        <v>180</v>
      </c>
      <c r="D79" s="22">
        <v>1.79</v>
      </c>
      <c r="E79" s="22">
        <v>0</v>
      </c>
      <c r="F79" s="22">
        <v>2.04</v>
      </c>
      <c r="G79" s="22">
        <v>0</v>
      </c>
      <c r="H79" s="22">
        <v>15.15</v>
      </c>
      <c r="I79" s="22">
        <v>84.557880719999986</v>
      </c>
      <c r="J79" s="22">
        <v>0.3</v>
      </c>
      <c r="K79" s="22">
        <v>1.1299999999999999</v>
      </c>
      <c r="L79" s="22">
        <v>0.3</v>
      </c>
      <c r="M79" s="22">
        <v>0</v>
      </c>
      <c r="N79" s="22">
        <v>2.08</v>
      </c>
      <c r="O79" s="22">
        <v>11.61</v>
      </c>
      <c r="P79" s="22">
        <v>1.45</v>
      </c>
      <c r="Q79" s="22">
        <v>0</v>
      </c>
      <c r="R79" s="22">
        <v>0</v>
      </c>
      <c r="S79" s="22">
        <v>0.2</v>
      </c>
      <c r="T79" s="22">
        <v>1.22</v>
      </c>
      <c r="U79" s="22">
        <v>74.790000000000006</v>
      </c>
      <c r="V79" s="22">
        <v>484.25</v>
      </c>
      <c r="W79" s="22">
        <v>12.59</v>
      </c>
      <c r="X79" s="22">
        <v>21.37</v>
      </c>
      <c r="Y79" s="22">
        <v>51.61</v>
      </c>
      <c r="Z79" s="22">
        <v>0.82</v>
      </c>
      <c r="AA79" s="22">
        <v>0</v>
      </c>
      <c r="AB79" s="22">
        <v>792.24</v>
      </c>
      <c r="AC79" s="22">
        <v>146.44</v>
      </c>
      <c r="AD79" s="22">
        <v>0.89</v>
      </c>
      <c r="AE79" s="22">
        <v>0.09</v>
      </c>
      <c r="AF79" s="22">
        <v>0.06</v>
      </c>
      <c r="AG79" s="22">
        <v>0.97</v>
      </c>
      <c r="AH79" s="22">
        <v>1.58</v>
      </c>
      <c r="AI79" s="22">
        <v>6.94</v>
      </c>
      <c r="AJ79" s="23">
        <v>0</v>
      </c>
      <c r="AK79" s="23">
        <v>22.97</v>
      </c>
      <c r="AL79" s="23">
        <v>34.369999999999997</v>
      </c>
      <c r="AM79" s="23">
        <v>42.97</v>
      </c>
      <c r="AN79" s="23">
        <v>50.52</v>
      </c>
      <c r="AO79" s="23">
        <v>8.61</v>
      </c>
      <c r="AP79" s="23">
        <v>34.15</v>
      </c>
      <c r="AQ79" s="23">
        <v>16.510000000000002</v>
      </c>
      <c r="AR79" s="23">
        <v>34.880000000000003</v>
      </c>
      <c r="AS79" s="23">
        <v>49.63</v>
      </c>
      <c r="AT79" s="23">
        <v>130.47999999999999</v>
      </c>
      <c r="AU79" s="23">
        <v>65.34</v>
      </c>
      <c r="AV79" s="23">
        <v>12.16</v>
      </c>
      <c r="AW79" s="23">
        <v>34.74</v>
      </c>
      <c r="AX79" s="23">
        <v>192.01</v>
      </c>
      <c r="AY79" s="23">
        <v>0</v>
      </c>
      <c r="AZ79" s="23">
        <v>26.04</v>
      </c>
      <c r="BA79" s="23">
        <v>23.86</v>
      </c>
      <c r="BB79" s="23">
        <v>25.19</v>
      </c>
      <c r="BC79" s="23">
        <v>11.21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0.16</v>
      </c>
      <c r="BL79" s="23">
        <v>0</v>
      </c>
      <c r="BM79" s="23">
        <v>0.08</v>
      </c>
      <c r="BN79" s="23">
        <v>0.01</v>
      </c>
      <c r="BO79" s="23">
        <v>0.01</v>
      </c>
      <c r="BP79" s="23">
        <v>0</v>
      </c>
      <c r="BQ79" s="23">
        <v>0</v>
      </c>
      <c r="BR79" s="23">
        <v>0</v>
      </c>
      <c r="BS79" s="23">
        <v>0.53</v>
      </c>
      <c r="BT79" s="23">
        <v>0</v>
      </c>
      <c r="BU79" s="23">
        <v>0</v>
      </c>
      <c r="BV79" s="23">
        <v>1.08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206.08</v>
      </c>
      <c r="CC79" s="24"/>
      <c r="CD79" s="24"/>
      <c r="CE79" s="23">
        <v>132.04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0.18</v>
      </c>
    </row>
    <row r="80" spans="1:95" s="23" customFormat="1" x14ac:dyDescent="0.25">
      <c r="A80" s="30" t="s">
        <v>205</v>
      </c>
      <c r="B80" s="21" t="s">
        <v>138</v>
      </c>
      <c r="C80" s="22" t="str">
        <f>"150"</f>
        <v>150</v>
      </c>
      <c r="D80" s="22">
        <v>15.66</v>
      </c>
      <c r="E80" s="22">
        <v>13.96</v>
      </c>
      <c r="F80" s="22">
        <v>15.15</v>
      </c>
      <c r="G80" s="22">
        <v>0</v>
      </c>
      <c r="H80" s="22">
        <v>26.7</v>
      </c>
      <c r="I80" s="22">
        <v>305.39949604000003</v>
      </c>
      <c r="J80" s="22">
        <v>6.34</v>
      </c>
      <c r="K80" s="22">
        <v>3.25</v>
      </c>
      <c r="L80" s="22">
        <v>6.34</v>
      </c>
      <c r="M80" s="22">
        <v>0</v>
      </c>
      <c r="N80" s="22">
        <v>1.74</v>
      </c>
      <c r="O80" s="22">
        <v>23.6</v>
      </c>
      <c r="P80" s="22">
        <v>1.36</v>
      </c>
      <c r="Q80" s="22">
        <v>0</v>
      </c>
      <c r="R80" s="22">
        <v>0</v>
      </c>
      <c r="S80" s="22">
        <v>0.11</v>
      </c>
      <c r="T80" s="22">
        <v>1.57</v>
      </c>
      <c r="U80" s="22">
        <v>144.06</v>
      </c>
      <c r="V80" s="22">
        <v>296.94</v>
      </c>
      <c r="W80" s="22">
        <v>14.19</v>
      </c>
      <c r="X80" s="22">
        <v>35.380000000000003</v>
      </c>
      <c r="Y80" s="22">
        <v>180</v>
      </c>
      <c r="Z80" s="22">
        <v>2.2599999999999998</v>
      </c>
      <c r="AA80" s="22">
        <v>0</v>
      </c>
      <c r="AB80" s="22">
        <v>735.22</v>
      </c>
      <c r="AC80" s="22">
        <v>169.6</v>
      </c>
      <c r="AD80" s="22">
        <v>2.73</v>
      </c>
      <c r="AE80" s="22">
        <v>0.05</v>
      </c>
      <c r="AF80" s="22">
        <v>0.09</v>
      </c>
      <c r="AG80" s="22">
        <v>3</v>
      </c>
      <c r="AH80" s="22">
        <v>7.8</v>
      </c>
      <c r="AI80" s="22">
        <v>0.26</v>
      </c>
      <c r="AJ80" s="23">
        <v>0</v>
      </c>
      <c r="AK80" s="23">
        <v>866.5</v>
      </c>
      <c r="AL80" s="23">
        <v>658.88</v>
      </c>
      <c r="AM80" s="23">
        <v>1242.48</v>
      </c>
      <c r="AN80" s="23">
        <v>1206.4100000000001</v>
      </c>
      <c r="AO80" s="23">
        <v>365.33</v>
      </c>
      <c r="AP80" s="23">
        <v>644.99</v>
      </c>
      <c r="AQ80" s="23">
        <v>180.44</v>
      </c>
      <c r="AR80" s="23">
        <v>680.42</v>
      </c>
      <c r="AS80" s="23">
        <v>893.36</v>
      </c>
      <c r="AT80" s="23">
        <v>900.49</v>
      </c>
      <c r="AU80" s="23">
        <v>1430.69</v>
      </c>
      <c r="AV80" s="23">
        <v>555.88</v>
      </c>
      <c r="AW80" s="23">
        <v>764.65</v>
      </c>
      <c r="AX80" s="23">
        <v>2565.8200000000002</v>
      </c>
      <c r="AY80" s="23">
        <v>204.64</v>
      </c>
      <c r="AZ80" s="23">
        <v>590.05999999999995</v>
      </c>
      <c r="BA80" s="23">
        <v>657.32</v>
      </c>
      <c r="BB80" s="23">
        <v>557.46</v>
      </c>
      <c r="BC80" s="23">
        <v>227.02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0.32</v>
      </c>
      <c r="BL80" s="23">
        <v>0</v>
      </c>
      <c r="BM80" s="23">
        <v>0.19</v>
      </c>
      <c r="BN80" s="23">
        <v>0.01</v>
      </c>
      <c r="BO80" s="23">
        <v>0.03</v>
      </c>
      <c r="BP80" s="23">
        <v>0</v>
      </c>
      <c r="BQ80" s="23">
        <v>0</v>
      </c>
      <c r="BR80" s="23">
        <v>0</v>
      </c>
      <c r="BS80" s="23">
        <v>1.1100000000000001</v>
      </c>
      <c r="BT80" s="23">
        <v>0</v>
      </c>
      <c r="BU80" s="23">
        <v>0</v>
      </c>
      <c r="BV80" s="23">
        <v>2.58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70.17</v>
      </c>
      <c r="CC80" s="24"/>
      <c r="CD80" s="24"/>
      <c r="CE80" s="23">
        <v>122.54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0.4</v>
      </c>
    </row>
    <row r="81" spans="1:95" s="23" customFormat="1" x14ac:dyDescent="0.25">
      <c r="A81" s="30" t="str">
        <f>"320"</f>
        <v>320</v>
      </c>
      <c r="B81" s="21" t="s">
        <v>139</v>
      </c>
      <c r="C81" s="22" t="str">
        <f>"180"</f>
        <v>180</v>
      </c>
      <c r="D81" s="22">
        <v>0.08</v>
      </c>
      <c r="E81" s="22">
        <v>0</v>
      </c>
      <c r="F81" s="22">
        <v>0.08</v>
      </c>
      <c r="G81" s="22">
        <v>0</v>
      </c>
      <c r="H81" s="22">
        <v>21.99</v>
      </c>
      <c r="I81" s="22">
        <v>84.54574439999999</v>
      </c>
      <c r="J81" s="22">
        <v>0.02</v>
      </c>
      <c r="K81" s="22">
        <v>0</v>
      </c>
      <c r="L81" s="22">
        <v>0.02</v>
      </c>
      <c r="M81" s="22">
        <v>0</v>
      </c>
      <c r="N81" s="22">
        <v>21.46</v>
      </c>
      <c r="O81" s="22">
        <v>0.16</v>
      </c>
      <c r="P81" s="22">
        <v>0.37</v>
      </c>
      <c r="Q81" s="22">
        <v>0</v>
      </c>
      <c r="R81" s="22">
        <v>0</v>
      </c>
      <c r="S81" s="22">
        <v>0.18</v>
      </c>
      <c r="T81" s="22">
        <v>0.13</v>
      </c>
      <c r="U81" s="22">
        <v>6.07</v>
      </c>
      <c r="V81" s="22">
        <v>55.61</v>
      </c>
      <c r="W81" s="22">
        <v>3.74</v>
      </c>
      <c r="X81" s="22">
        <v>1.76</v>
      </c>
      <c r="Y81" s="22">
        <v>2.15</v>
      </c>
      <c r="Z81" s="22">
        <v>0.49</v>
      </c>
      <c r="AA81" s="22">
        <v>0</v>
      </c>
      <c r="AB81" s="22">
        <v>5.4</v>
      </c>
      <c r="AC81" s="22">
        <v>1.1299999999999999</v>
      </c>
      <c r="AD81" s="22">
        <v>0.05</v>
      </c>
      <c r="AE81" s="22">
        <v>0</v>
      </c>
      <c r="AF81" s="22">
        <v>0</v>
      </c>
      <c r="AG81" s="22">
        <v>0.05</v>
      </c>
      <c r="AH81" s="22">
        <v>0.09</v>
      </c>
      <c r="AI81" s="22">
        <v>0.9</v>
      </c>
      <c r="AJ81" s="23">
        <v>0</v>
      </c>
      <c r="AK81" s="23">
        <v>2.54</v>
      </c>
      <c r="AL81" s="23">
        <v>2.75</v>
      </c>
      <c r="AM81" s="23">
        <v>4.0199999999999996</v>
      </c>
      <c r="AN81" s="23">
        <v>3.81</v>
      </c>
      <c r="AO81" s="23">
        <v>0.63</v>
      </c>
      <c r="AP81" s="23">
        <v>2.33</v>
      </c>
      <c r="AQ81" s="23">
        <v>0.63</v>
      </c>
      <c r="AR81" s="23">
        <v>1.9</v>
      </c>
      <c r="AS81" s="23">
        <v>3.6</v>
      </c>
      <c r="AT81" s="23">
        <v>2.12</v>
      </c>
      <c r="AU81" s="23">
        <v>16.5</v>
      </c>
      <c r="AV81" s="23">
        <v>1.48</v>
      </c>
      <c r="AW81" s="23">
        <v>2.96</v>
      </c>
      <c r="AX81" s="23">
        <v>8.8800000000000008</v>
      </c>
      <c r="AY81" s="23">
        <v>0</v>
      </c>
      <c r="AZ81" s="23">
        <v>2.75</v>
      </c>
      <c r="BA81" s="23">
        <v>3.38</v>
      </c>
      <c r="BB81" s="23">
        <v>1.27</v>
      </c>
      <c r="BC81" s="23">
        <v>1.06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206.64</v>
      </c>
      <c r="CC81" s="24"/>
      <c r="CD81" s="24"/>
      <c r="CE81" s="23">
        <v>0.9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21.6</v>
      </c>
      <c r="CQ81" s="23">
        <v>0</v>
      </c>
    </row>
    <row r="82" spans="1:95" s="23" customFormat="1" ht="31.5" x14ac:dyDescent="0.25">
      <c r="A82" s="30" t="str">
        <f>"1.5"</f>
        <v>1.5</v>
      </c>
      <c r="B82" s="21" t="s">
        <v>100</v>
      </c>
      <c r="C82" s="22" t="str">
        <f>"20"</f>
        <v>20</v>
      </c>
      <c r="D82" s="22">
        <v>1.58</v>
      </c>
      <c r="E82" s="22">
        <v>0</v>
      </c>
      <c r="F82" s="22">
        <v>0.2</v>
      </c>
      <c r="G82" s="22">
        <v>0</v>
      </c>
      <c r="H82" s="22">
        <v>10.32</v>
      </c>
      <c r="I82" s="22">
        <v>49.1</v>
      </c>
      <c r="J82" s="22">
        <v>0.04</v>
      </c>
      <c r="K82" s="22">
        <v>0</v>
      </c>
      <c r="L82" s="22">
        <v>0.04</v>
      </c>
      <c r="M82" s="22">
        <v>0</v>
      </c>
      <c r="N82" s="22">
        <v>0.42</v>
      </c>
      <c r="O82" s="22">
        <v>9.24</v>
      </c>
      <c r="P82" s="22">
        <v>0.66</v>
      </c>
      <c r="Q82" s="22">
        <v>0</v>
      </c>
      <c r="R82" s="22">
        <v>0</v>
      </c>
      <c r="S82" s="22">
        <v>0.06</v>
      </c>
      <c r="T82" s="22">
        <v>0.3</v>
      </c>
      <c r="U82" s="22">
        <v>0</v>
      </c>
      <c r="V82" s="22">
        <v>26.6</v>
      </c>
      <c r="W82" s="22">
        <v>4.5999999999999996</v>
      </c>
      <c r="X82" s="22">
        <v>6.6</v>
      </c>
      <c r="Y82" s="22">
        <v>17.399999999999999</v>
      </c>
      <c r="Z82" s="22">
        <v>0.4</v>
      </c>
      <c r="AA82" s="22">
        <v>0</v>
      </c>
      <c r="AB82" s="22">
        <v>0</v>
      </c>
      <c r="AC82" s="22">
        <v>0</v>
      </c>
      <c r="AD82" s="22">
        <v>0.26</v>
      </c>
      <c r="AE82" s="22">
        <v>0.03</v>
      </c>
      <c r="AF82" s="22">
        <v>0.01</v>
      </c>
      <c r="AG82" s="22">
        <v>0.32</v>
      </c>
      <c r="AH82" s="22">
        <v>0.62</v>
      </c>
      <c r="AI82" s="22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7.54</v>
      </c>
      <c r="CC82" s="24"/>
      <c r="CD82" s="24"/>
      <c r="CE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</row>
    <row r="83" spans="1:95" s="16" customFormat="1" x14ac:dyDescent="0.25">
      <c r="A83" s="31" t="s">
        <v>192</v>
      </c>
      <c r="B83" s="18" t="s">
        <v>129</v>
      </c>
      <c r="C83" s="19" t="str">
        <f>"20"</f>
        <v>20</v>
      </c>
      <c r="D83" s="19">
        <v>1.32</v>
      </c>
      <c r="E83" s="19">
        <v>0</v>
      </c>
      <c r="F83" s="19">
        <v>0.24</v>
      </c>
      <c r="G83" s="19">
        <v>0</v>
      </c>
      <c r="H83" s="19">
        <v>8.34</v>
      </c>
      <c r="I83" s="19">
        <v>38.676000000000002</v>
      </c>
      <c r="J83" s="19">
        <v>0.04</v>
      </c>
      <c r="K83" s="19">
        <v>0</v>
      </c>
      <c r="L83" s="19">
        <v>0.04</v>
      </c>
      <c r="M83" s="19">
        <v>0</v>
      </c>
      <c r="N83" s="19">
        <v>0.24</v>
      </c>
      <c r="O83" s="19">
        <v>6.44</v>
      </c>
      <c r="P83" s="19">
        <v>1.66</v>
      </c>
      <c r="Q83" s="19">
        <v>0</v>
      </c>
      <c r="R83" s="19">
        <v>0</v>
      </c>
      <c r="S83" s="19">
        <v>0.2</v>
      </c>
      <c r="T83" s="19">
        <v>0.5</v>
      </c>
      <c r="U83" s="19">
        <v>0</v>
      </c>
      <c r="V83" s="19">
        <v>49</v>
      </c>
      <c r="W83" s="19">
        <v>7</v>
      </c>
      <c r="X83" s="19">
        <v>9.4</v>
      </c>
      <c r="Y83" s="19">
        <v>31.6</v>
      </c>
      <c r="Z83" s="19">
        <v>0.78</v>
      </c>
      <c r="AA83" s="19">
        <v>0</v>
      </c>
      <c r="AB83" s="19">
        <v>1</v>
      </c>
      <c r="AC83" s="19">
        <v>0.2</v>
      </c>
      <c r="AD83" s="19">
        <v>0.28000000000000003</v>
      </c>
      <c r="AE83" s="19">
        <v>0.04</v>
      </c>
      <c r="AF83" s="19">
        <v>0.02</v>
      </c>
      <c r="AG83" s="19">
        <v>0.14000000000000001</v>
      </c>
      <c r="AH83" s="19">
        <v>0.4</v>
      </c>
      <c r="AI83" s="19">
        <v>0</v>
      </c>
      <c r="AJ83" s="16">
        <v>0</v>
      </c>
      <c r="AK83" s="16">
        <v>64.400000000000006</v>
      </c>
      <c r="AL83" s="16">
        <v>49.6</v>
      </c>
      <c r="AM83" s="16">
        <v>85.4</v>
      </c>
      <c r="AN83" s="16">
        <v>44.6</v>
      </c>
      <c r="AO83" s="16">
        <v>18.600000000000001</v>
      </c>
      <c r="AP83" s="16">
        <v>39.6</v>
      </c>
      <c r="AQ83" s="16">
        <v>16</v>
      </c>
      <c r="AR83" s="16">
        <v>74.2</v>
      </c>
      <c r="AS83" s="16">
        <v>59.4</v>
      </c>
      <c r="AT83" s="16">
        <v>58.2</v>
      </c>
      <c r="AU83" s="16">
        <v>92.8</v>
      </c>
      <c r="AV83" s="16">
        <v>24.8</v>
      </c>
      <c r="AW83" s="16">
        <v>62</v>
      </c>
      <c r="AX83" s="16">
        <v>305.8</v>
      </c>
      <c r="AY83" s="16">
        <v>0</v>
      </c>
      <c r="AZ83" s="16">
        <v>105.2</v>
      </c>
      <c r="BA83" s="16">
        <v>58.2</v>
      </c>
      <c r="BB83" s="16">
        <v>36</v>
      </c>
      <c r="BC83" s="16">
        <v>26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0.03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0.02</v>
      </c>
      <c r="BT83" s="16">
        <v>0</v>
      </c>
      <c r="BU83" s="16">
        <v>0</v>
      </c>
      <c r="BV83" s="16">
        <v>0.1</v>
      </c>
      <c r="BW83" s="16">
        <v>0.02</v>
      </c>
      <c r="BX83" s="16">
        <v>0</v>
      </c>
      <c r="BY83" s="16">
        <v>0</v>
      </c>
      <c r="BZ83" s="16">
        <v>0</v>
      </c>
      <c r="CA83" s="16">
        <v>0</v>
      </c>
      <c r="CB83" s="16">
        <v>9.4</v>
      </c>
      <c r="CC83" s="20"/>
      <c r="CD83" s="20"/>
      <c r="CE83" s="16">
        <v>0.17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</row>
    <row r="84" spans="1:95" s="27" customFormat="1" x14ac:dyDescent="0.25">
      <c r="A84" s="32"/>
      <c r="B84" s="25" t="s">
        <v>112</v>
      </c>
      <c r="C84" s="26"/>
      <c r="D84" s="26">
        <v>21.24</v>
      </c>
      <c r="E84" s="26">
        <v>13.96</v>
      </c>
      <c r="F84" s="26">
        <v>19.25</v>
      </c>
      <c r="G84" s="26">
        <v>0</v>
      </c>
      <c r="H84" s="26">
        <v>88.1</v>
      </c>
      <c r="I84" s="26">
        <v>600.02</v>
      </c>
      <c r="J84" s="26">
        <v>6.74</v>
      </c>
      <c r="K84" s="26">
        <v>4.38</v>
      </c>
      <c r="L84" s="26">
        <v>6.74</v>
      </c>
      <c r="M84" s="26">
        <v>0</v>
      </c>
      <c r="N84" s="26">
        <v>28.62</v>
      </c>
      <c r="O84" s="26">
        <v>52.94</v>
      </c>
      <c r="P84" s="26">
        <v>6.54</v>
      </c>
      <c r="Q84" s="26">
        <v>0</v>
      </c>
      <c r="R84" s="26">
        <v>0</v>
      </c>
      <c r="S84" s="26">
        <v>0.98</v>
      </c>
      <c r="T84" s="26">
        <v>4.8499999999999996</v>
      </c>
      <c r="U84" s="26">
        <v>422.31</v>
      </c>
      <c r="V84" s="26">
        <v>1065.54</v>
      </c>
      <c r="W84" s="26">
        <v>57.87</v>
      </c>
      <c r="X84" s="26">
        <v>85.31</v>
      </c>
      <c r="Y84" s="26">
        <v>306.52999999999997</v>
      </c>
      <c r="Z84" s="26">
        <v>5.19</v>
      </c>
      <c r="AA84" s="26">
        <v>0</v>
      </c>
      <c r="AB84" s="26">
        <v>2245.46</v>
      </c>
      <c r="AC84" s="26">
        <v>438.37</v>
      </c>
      <c r="AD84" s="26">
        <v>4.28</v>
      </c>
      <c r="AE84" s="26">
        <v>0.23</v>
      </c>
      <c r="AF84" s="26">
        <v>0.2</v>
      </c>
      <c r="AG84" s="26">
        <v>4.76</v>
      </c>
      <c r="AH84" s="26">
        <v>10.9</v>
      </c>
      <c r="AI84" s="26">
        <v>15.03</v>
      </c>
      <c r="AJ84" s="27">
        <v>0</v>
      </c>
      <c r="AK84" s="27">
        <v>963.61</v>
      </c>
      <c r="AL84" s="27">
        <v>752.95</v>
      </c>
      <c r="AM84" s="27">
        <v>1383.38</v>
      </c>
      <c r="AN84" s="27">
        <v>1315.69</v>
      </c>
      <c r="AO84" s="27">
        <v>395.47</v>
      </c>
      <c r="AP84" s="27">
        <v>727.63</v>
      </c>
      <c r="AQ84" s="27">
        <v>215.2</v>
      </c>
      <c r="AR84" s="27">
        <v>797.2</v>
      </c>
      <c r="AS84" s="27">
        <v>1012.34</v>
      </c>
      <c r="AT84" s="27">
        <v>1100.1400000000001</v>
      </c>
      <c r="AU84" s="27">
        <v>1642.21</v>
      </c>
      <c r="AV84" s="27">
        <v>596.39</v>
      </c>
      <c r="AW84" s="27">
        <v>869.41</v>
      </c>
      <c r="AX84" s="27">
        <v>3110.51</v>
      </c>
      <c r="AY84" s="27">
        <v>204.64</v>
      </c>
      <c r="AZ84" s="27">
        <v>729.97</v>
      </c>
      <c r="BA84" s="27">
        <v>750.27</v>
      </c>
      <c r="BB84" s="27">
        <v>625.39</v>
      </c>
      <c r="BC84" s="27">
        <v>267.33</v>
      </c>
      <c r="BD84" s="27">
        <v>0</v>
      </c>
      <c r="BE84" s="27">
        <v>0</v>
      </c>
      <c r="BF84" s="27">
        <v>0</v>
      </c>
      <c r="BG84" s="27">
        <v>0</v>
      </c>
      <c r="BH84" s="27">
        <v>0</v>
      </c>
      <c r="BI84" s="27">
        <v>0</v>
      </c>
      <c r="BJ84" s="27">
        <v>0</v>
      </c>
      <c r="BK84" s="27">
        <v>0.51</v>
      </c>
      <c r="BL84" s="27">
        <v>0</v>
      </c>
      <c r="BM84" s="27">
        <v>0.27</v>
      </c>
      <c r="BN84" s="27">
        <v>0.02</v>
      </c>
      <c r="BO84" s="27">
        <v>0.04</v>
      </c>
      <c r="BP84" s="27">
        <v>0</v>
      </c>
      <c r="BQ84" s="27">
        <v>0</v>
      </c>
      <c r="BR84" s="27">
        <v>0.01</v>
      </c>
      <c r="BS84" s="27">
        <v>1.66</v>
      </c>
      <c r="BT84" s="27">
        <v>0</v>
      </c>
      <c r="BU84" s="27">
        <v>0</v>
      </c>
      <c r="BV84" s="27">
        <v>3.76</v>
      </c>
      <c r="BW84" s="27">
        <v>0.02</v>
      </c>
      <c r="BX84" s="27">
        <v>0</v>
      </c>
      <c r="BY84" s="27">
        <v>0</v>
      </c>
      <c r="BZ84" s="27">
        <v>0</v>
      </c>
      <c r="CA84" s="27">
        <v>0</v>
      </c>
      <c r="CB84" s="27">
        <v>546.82000000000005</v>
      </c>
      <c r="CC84" s="14"/>
      <c r="CD84" s="14" t="e">
        <f>$I$84/#REF!*100</f>
        <v>#REF!</v>
      </c>
      <c r="CE84" s="27">
        <v>374.24</v>
      </c>
      <c r="CG84" s="27">
        <v>0</v>
      </c>
      <c r="CH84" s="27">
        <v>0</v>
      </c>
      <c r="CI84" s="27">
        <v>0</v>
      </c>
      <c r="CJ84" s="27">
        <v>0</v>
      </c>
      <c r="CK84" s="27">
        <v>0</v>
      </c>
      <c r="CL84" s="27">
        <v>0</v>
      </c>
      <c r="CM84" s="27">
        <v>0</v>
      </c>
      <c r="CN84" s="27">
        <v>0</v>
      </c>
      <c r="CO84" s="27">
        <v>0</v>
      </c>
      <c r="CP84" s="27">
        <v>21.9</v>
      </c>
      <c r="CQ84" s="27">
        <v>0.7</v>
      </c>
    </row>
    <row r="85" spans="1:95" x14ac:dyDescent="0.25">
      <c r="A85" s="29"/>
      <c r="B85" s="17" t="s">
        <v>113</v>
      </c>
    </row>
    <row r="86" spans="1:95" s="23" customFormat="1" x14ac:dyDescent="0.25">
      <c r="A86" s="30" t="s">
        <v>206</v>
      </c>
      <c r="B86" s="21" t="s">
        <v>140</v>
      </c>
      <c r="C86" s="22" t="str">
        <f>"40"</f>
        <v>40</v>
      </c>
      <c r="D86" s="22">
        <v>4.83</v>
      </c>
      <c r="E86" s="22">
        <v>4.83</v>
      </c>
      <c r="F86" s="22">
        <v>4.37</v>
      </c>
      <c r="G86" s="22">
        <v>0</v>
      </c>
      <c r="H86" s="22">
        <v>0.22</v>
      </c>
      <c r="I86" s="22">
        <v>59.485199999999992</v>
      </c>
      <c r="J86" s="22">
        <v>1.2</v>
      </c>
      <c r="K86" s="22">
        <v>0</v>
      </c>
      <c r="L86" s="22">
        <v>1.2</v>
      </c>
      <c r="M86" s="22">
        <v>0</v>
      </c>
      <c r="N86" s="22">
        <v>0.22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0.4</v>
      </c>
      <c r="U86" s="22">
        <v>0</v>
      </c>
      <c r="V86" s="22">
        <v>44.8</v>
      </c>
      <c r="W86" s="22">
        <v>19.8</v>
      </c>
      <c r="X86" s="22">
        <v>4.32</v>
      </c>
      <c r="Y86" s="22">
        <v>69.12</v>
      </c>
      <c r="Z86" s="22">
        <v>0.9</v>
      </c>
      <c r="AA86" s="22">
        <v>100</v>
      </c>
      <c r="AB86" s="22">
        <v>20.399999999999999</v>
      </c>
      <c r="AC86" s="22">
        <v>104</v>
      </c>
      <c r="AD86" s="22">
        <v>0.24</v>
      </c>
      <c r="AE86" s="22">
        <v>0.02</v>
      </c>
      <c r="AF86" s="22">
        <v>0.14000000000000001</v>
      </c>
      <c r="AG86" s="22">
        <v>0.06</v>
      </c>
      <c r="AH86" s="22">
        <v>1.44</v>
      </c>
      <c r="AI86" s="22">
        <v>0</v>
      </c>
      <c r="AJ86" s="23">
        <v>0</v>
      </c>
      <c r="AK86" s="23">
        <v>293.36</v>
      </c>
      <c r="AL86" s="23">
        <v>226.86</v>
      </c>
      <c r="AM86" s="23">
        <v>410.78</v>
      </c>
      <c r="AN86" s="23">
        <v>343.14</v>
      </c>
      <c r="AO86" s="23">
        <v>161.12</v>
      </c>
      <c r="AP86" s="23">
        <v>231.8</v>
      </c>
      <c r="AQ86" s="23">
        <v>77.52</v>
      </c>
      <c r="AR86" s="23">
        <v>247.76</v>
      </c>
      <c r="AS86" s="23">
        <v>269.8</v>
      </c>
      <c r="AT86" s="23">
        <v>299.06</v>
      </c>
      <c r="AU86" s="23">
        <v>467.02</v>
      </c>
      <c r="AV86" s="23">
        <v>129.19999999999999</v>
      </c>
      <c r="AW86" s="23">
        <v>158.08000000000001</v>
      </c>
      <c r="AX86" s="23">
        <v>673.74</v>
      </c>
      <c r="AY86" s="23">
        <v>5.32</v>
      </c>
      <c r="AZ86" s="23">
        <v>150.47999999999999</v>
      </c>
      <c r="BA86" s="23">
        <v>352.64</v>
      </c>
      <c r="BB86" s="23">
        <v>180.88</v>
      </c>
      <c r="BC86" s="23">
        <v>111.34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29.64</v>
      </c>
      <c r="CC86" s="24"/>
      <c r="CD86" s="24"/>
      <c r="CE86" s="23">
        <v>103.4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</row>
    <row r="87" spans="1:95" s="23" customFormat="1" x14ac:dyDescent="0.25">
      <c r="A87" s="30" t="str">
        <f>"302"</f>
        <v>302</v>
      </c>
      <c r="B87" s="21" t="s">
        <v>141</v>
      </c>
      <c r="C87" s="22" t="str">
        <f>"180"</f>
        <v>180</v>
      </c>
      <c r="D87" s="22">
        <v>0.22</v>
      </c>
      <c r="E87" s="22">
        <v>0</v>
      </c>
      <c r="F87" s="22">
        <v>0.05</v>
      </c>
      <c r="G87" s="22">
        <v>0</v>
      </c>
      <c r="H87" s="22">
        <v>8.58</v>
      </c>
      <c r="I87" s="22">
        <v>34.628021999999994</v>
      </c>
      <c r="J87" s="22">
        <v>0</v>
      </c>
      <c r="K87" s="22">
        <v>0</v>
      </c>
      <c r="L87" s="22">
        <v>0</v>
      </c>
      <c r="M87" s="22">
        <v>0</v>
      </c>
      <c r="N87" s="22">
        <v>8.3800000000000008</v>
      </c>
      <c r="O87" s="22">
        <v>0</v>
      </c>
      <c r="P87" s="22">
        <v>0.2</v>
      </c>
      <c r="Q87" s="22">
        <v>0</v>
      </c>
      <c r="R87" s="22">
        <v>0</v>
      </c>
      <c r="S87" s="22">
        <v>0.36</v>
      </c>
      <c r="T87" s="22">
        <v>0.09</v>
      </c>
      <c r="U87" s="22">
        <v>0.78</v>
      </c>
      <c r="V87" s="22">
        <v>9.27</v>
      </c>
      <c r="W87" s="22">
        <v>2.46</v>
      </c>
      <c r="X87" s="22">
        <v>0.66</v>
      </c>
      <c r="Y87" s="22">
        <v>1.21</v>
      </c>
      <c r="Z87" s="22">
        <v>0.06</v>
      </c>
      <c r="AA87" s="22">
        <v>0</v>
      </c>
      <c r="AB87" s="22">
        <v>0.5</v>
      </c>
      <c r="AC87" s="22">
        <v>0.13</v>
      </c>
      <c r="AD87" s="22">
        <v>0.01</v>
      </c>
      <c r="AE87" s="22">
        <v>0</v>
      </c>
      <c r="AF87" s="22">
        <v>0</v>
      </c>
      <c r="AG87" s="22">
        <v>0.01</v>
      </c>
      <c r="AH87" s="22">
        <v>0.01</v>
      </c>
      <c r="AI87" s="22">
        <v>1.01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170.32</v>
      </c>
      <c r="CC87" s="24"/>
      <c r="CD87" s="24"/>
      <c r="CE87" s="23">
        <v>0.08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9</v>
      </c>
      <c r="CQ87" s="23">
        <v>0</v>
      </c>
    </row>
    <row r="88" spans="1:95" s="16" customFormat="1" ht="31.5" x14ac:dyDescent="0.25">
      <c r="A88" s="31" t="str">
        <f>"1.5"</f>
        <v>1.5</v>
      </c>
      <c r="B88" s="18" t="s">
        <v>100</v>
      </c>
      <c r="C88" s="19" t="str">
        <f>"30"</f>
        <v>30</v>
      </c>
      <c r="D88" s="19">
        <v>2.37</v>
      </c>
      <c r="E88" s="19">
        <v>0</v>
      </c>
      <c r="F88" s="19">
        <v>0.3</v>
      </c>
      <c r="G88" s="19">
        <v>0</v>
      </c>
      <c r="H88" s="19">
        <v>15.48</v>
      </c>
      <c r="I88" s="19">
        <v>73.649999999999991</v>
      </c>
      <c r="J88" s="19">
        <v>0.06</v>
      </c>
      <c r="K88" s="19">
        <v>0</v>
      </c>
      <c r="L88" s="19">
        <v>0.06</v>
      </c>
      <c r="M88" s="19">
        <v>0</v>
      </c>
      <c r="N88" s="19">
        <v>0.63</v>
      </c>
      <c r="O88" s="19">
        <v>13.86</v>
      </c>
      <c r="P88" s="19">
        <v>0.99</v>
      </c>
      <c r="Q88" s="19">
        <v>0</v>
      </c>
      <c r="R88" s="19">
        <v>0</v>
      </c>
      <c r="S88" s="19">
        <v>0.09</v>
      </c>
      <c r="T88" s="19">
        <v>0.45</v>
      </c>
      <c r="U88" s="19">
        <v>0</v>
      </c>
      <c r="V88" s="19">
        <v>39.9</v>
      </c>
      <c r="W88" s="19">
        <v>6.9</v>
      </c>
      <c r="X88" s="19">
        <v>9.9</v>
      </c>
      <c r="Y88" s="19">
        <v>26.1</v>
      </c>
      <c r="Z88" s="19">
        <v>0.6</v>
      </c>
      <c r="AA88" s="19">
        <v>0</v>
      </c>
      <c r="AB88" s="19">
        <v>0</v>
      </c>
      <c r="AC88" s="19">
        <v>0</v>
      </c>
      <c r="AD88" s="19">
        <v>0.39</v>
      </c>
      <c r="AE88" s="19">
        <v>0.05</v>
      </c>
      <c r="AF88" s="19">
        <v>0.02</v>
      </c>
      <c r="AG88" s="19">
        <v>0.48</v>
      </c>
      <c r="AH88" s="19">
        <v>0.93</v>
      </c>
      <c r="AI88" s="19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11.31</v>
      </c>
      <c r="CC88" s="20"/>
      <c r="CD88" s="20"/>
      <c r="CE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</row>
    <row r="89" spans="1:95" s="27" customFormat="1" x14ac:dyDescent="0.25">
      <c r="A89" s="32"/>
      <c r="B89" s="25" t="s">
        <v>116</v>
      </c>
      <c r="C89" s="26"/>
      <c r="D89" s="26">
        <v>7.42</v>
      </c>
      <c r="E89" s="26">
        <v>4.83</v>
      </c>
      <c r="F89" s="26">
        <v>4.72</v>
      </c>
      <c r="G89" s="26">
        <v>0</v>
      </c>
      <c r="H89" s="26">
        <v>24.29</v>
      </c>
      <c r="I89" s="26">
        <v>167.76</v>
      </c>
      <c r="J89" s="26">
        <v>1.26</v>
      </c>
      <c r="K89" s="26">
        <v>0</v>
      </c>
      <c r="L89" s="26">
        <v>1.26</v>
      </c>
      <c r="M89" s="26">
        <v>0</v>
      </c>
      <c r="N89" s="26">
        <v>9.23</v>
      </c>
      <c r="O89" s="26">
        <v>13.86</v>
      </c>
      <c r="P89" s="26">
        <v>1.19</v>
      </c>
      <c r="Q89" s="26">
        <v>0</v>
      </c>
      <c r="R89" s="26">
        <v>0</v>
      </c>
      <c r="S89" s="26">
        <v>0.45</v>
      </c>
      <c r="T89" s="26">
        <v>0.94</v>
      </c>
      <c r="U89" s="26">
        <v>0.78</v>
      </c>
      <c r="V89" s="26">
        <v>93.97</v>
      </c>
      <c r="W89" s="26">
        <v>29.16</v>
      </c>
      <c r="X89" s="26">
        <v>14.88</v>
      </c>
      <c r="Y89" s="26">
        <v>96.43</v>
      </c>
      <c r="Z89" s="26">
        <v>1.56</v>
      </c>
      <c r="AA89" s="26">
        <v>100</v>
      </c>
      <c r="AB89" s="26">
        <v>20.9</v>
      </c>
      <c r="AC89" s="26">
        <v>104.13</v>
      </c>
      <c r="AD89" s="26">
        <v>0.64</v>
      </c>
      <c r="AE89" s="26">
        <v>7.0000000000000007E-2</v>
      </c>
      <c r="AF89" s="26">
        <v>0.16</v>
      </c>
      <c r="AG89" s="26">
        <v>0.55000000000000004</v>
      </c>
      <c r="AH89" s="26">
        <v>2.38</v>
      </c>
      <c r="AI89" s="26">
        <v>1.01</v>
      </c>
      <c r="AJ89" s="27">
        <v>0</v>
      </c>
      <c r="AK89" s="27">
        <v>293.36</v>
      </c>
      <c r="AL89" s="27">
        <v>226.86</v>
      </c>
      <c r="AM89" s="27">
        <v>410.78</v>
      </c>
      <c r="AN89" s="27">
        <v>343.14</v>
      </c>
      <c r="AO89" s="27">
        <v>161.12</v>
      </c>
      <c r="AP89" s="27">
        <v>231.8</v>
      </c>
      <c r="AQ89" s="27">
        <v>77.52</v>
      </c>
      <c r="AR89" s="27">
        <v>247.76</v>
      </c>
      <c r="AS89" s="27">
        <v>269.8</v>
      </c>
      <c r="AT89" s="27">
        <v>299.06</v>
      </c>
      <c r="AU89" s="27">
        <v>467.02</v>
      </c>
      <c r="AV89" s="27">
        <v>129.19999999999999</v>
      </c>
      <c r="AW89" s="27">
        <v>158.08000000000001</v>
      </c>
      <c r="AX89" s="27">
        <v>673.74</v>
      </c>
      <c r="AY89" s="27">
        <v>5.32</v>
      </c>
      <c r="AZ89" s="27">
        <v>150.47999999999999</v>
      </c>
      <c r="BA89" s="27">
        <v>352.64</v>
      </c>
      <c r="BB89" s="27">
        <v>180.88</v>
      </c>
      <c r="BC89" s="27">
        <v>111.34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0</v>
      </c>
      <c r="BK89" s="27">
        <v>0</v>
      </c>
      <c r="BL89" s="27">
        <v>0</v>
      </c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7">
        <v>0</v>
      </c>
      <c r="BZ89" s="27">
        <v>0</v>
      </c>
      <c r="CA89" s="27">
        <v>0</v>
      </c>
      <c r="CB89" s="27">
        <v>211.27</v>
      </c>
      <c r="CC89" s="14"/>
      <c r="CD89" s="14" t="e">
        <f>$I$89/#REF!*100</f>
        <v>#REF!</v>
      </c>
      <c r="CE89" s="27">
        <v>103.48</v>
      </c>
      <c r="CG89" s="27">
        <v>0</v>
      </c>
      <c r="CH89" s="27">
        <v>0</v>
      </c>
      <c r="CI89" s="27">
        <v>0</v>
      </c>
      <c r="CJ89" s="27">
        <v>0</v>
      </c>
      <c r="CK89" s="27">
        <v>0</v>
      </c>
      <c r="CL89" s="27">
        <v>0</v>
      </c>
      <c r="CM89" s="27">
        <v>0</v>
      </c>
      <c r="CN89" s="27">
        <v>0</v>
      </c>
      <c r="CO89" s="27">
        <v>0</v>
      </c>
      <c r="CP89" s="27">
        <v>9</v>
      </c>
      <c r="CQ89" s="27">
        <v>0</v>
      </c>
    </row>
    <row r="90" spans="1:95" s="27" customFormat="1" x14ac:dyDescent="0.25">
      <c r="A90" s="32"/>
      <c r="B90" s="25" t="s">
        <v>117</v>
      </c>
      <c r="C90" s="26"/>
      <c r="D90" s="26">
        <v>42.07</v>
      </c>
      <c r="E90" s="26">
        <v>28.27</v>
      </c>
      <c r="F90" s="26">
        <v>36.22</v>
      </c>
      <c r="G90" s="26">
        <v>0</v>
      </c>
      <c r="H90" s="26">
        <v>164.6</v>
      </c>
      <c r="I90" s="26">
        <v>1138.8399999999999</v>
      </c>
      <c r="J90" s="26">
        <v>16.05</v>
      </c>
      <c r="K90" s="26">
        <v>4.54</v>
      </c>
      <c r="L90" s="26">
        <v>15.15</v>
      </c>
      <c r="M90" s="26">
        <v>0</v>
      </c>
      <c r="N90" s="26">
        <v>63.38</v>
      </c>
      <c r="O90" s="26">
        <v>91.84</v>
      </c>
      <c r="P90" s="26">
        <v>9.3800000000000008</v>
      </c>
      <c r="Q90" s="26">
        <v>0</v>
      </c>
      <c r="R90" s="26">
        <v>0</v>
      </c>
      <c r="S90" s="26">
        <v>2.81</v>
      </c>
      <c r="T90" s="26">
        <v>8.7899999999999991</v>
      </c>
      <c r="U90" s="26">
        <v>646.91</v>
      </c>
      <c r="V90" s="26">
        <v>1606.14</v>
      </c>
      <c r="W90" s="26">
        <v>413.29</v>
      </c>
      <c r="X90" s="26">
        <v>150.71</v>
      </c>
      <c r="Y90" s="26">
        <v>681.58</v>
      </c>
      <c r="Z90" s="26">
        <v>7.95</v>
      </c>
      <c r="AA90" s="26">
        <v>166.2</v>
      </c>
      <c r="AB90" s="26">
        <v>2304.14</v>
      </c>
      <c r="AC90" s="26">
        <v>634.15</v>
      </c>
      <c r="AD90" s="26">
        <v>5.66</v>
      </c>
      <c r="AE90" s="26">
        <v>0.46</v>
      </c>
      <c r="AF90" s="26">
        <v>0.76</v>
      </c>
      <c r="AG90" s="26">
        <v>6.36</v>
      </c>
      <c r="AH90" s="26">
        <v>17.440000000000001</v>
      </c>
      <c r="AI90" s="26">
        <v>17.579999999999998</v>
      </c>
      <c r="AJ90" s="27">
        <v>0</v>
      </c>
      <c r="AK90" s="27">
        <v>1646.05</v>
      </c>
      <c r="AL90" s="27">
        <v>1340.28</v>
      </c>
      <c r="AM90" s="27">
        <v>2357.46</v>
      </c>
      <c r="AN90" s="27">
        <v>2081.86</v>
      </c>
      <c r="AO90" s="27">
        <v>693.27</v>
      </c>
      <c r="AP90" s="27">
        <v>1219.8399999999999</v>
      </c>
      <c r="AQ90" s="27">
        <v>380.11</v>
      </c>
      <c r="AR90" s="27">
        <v>1340.1</v>
      </c>
      <c r="AS90" s="27">
        <v>1488.75</v>
      </c>
      <c r="AT90" s="27">
        <v>1628.91</v>
      </c>
      <c r="AU90" s="27">
        <v>2502.08</v>
      </c>
      <c r="AV90" s="27">
        <v>910.34</v>
      </c>
      <c r="AW90" s="27">
        <v>1169.3599999999999</v>
      </c>
      <c r="AX90" s="27">
        <v>5108.42</v>
      </c>
      <c r="AY90" s="27">
        <v>209.96</v>
      </c>
      <c r="AZ90" s="27">
        <v>1533.14</v>
      </c>
      <c r="BA90" s="27">
        <v>1451.56</v>
      </c>
      <c r="BB90" s="27">
        <v>1084.17</v>
      </c>
      <c r="BC90" s="27">
        <v>456.39</v>
      </c>
      <c r="BD90" s="27">
        <v>0.33</v>
      </c>
      <c r="BE90" s="27">
        <v>0.12</v>
      </c>
      <c r="BF90" s="27">
        <v>0.09</v>
      </c>
      <c r="BG90" s="27">
        <v>0.2</v>
      </c>
      <c r="BH90" s="27">
        <v>0.24</v>
      </c>
      <c r="BI90" s="27">
        <v>0.95</v>
      </c>
      <c r="BJ90" s="27">
        <v>0.03</v>
      </c>
      <c r="BK90" s="27">
        <v>2.64</v>
      </c>
      <c r="BL90" s="27">
        <v>0.02</v>
      </c>
      <c r="BM90" s="27">
        <v>1.05</v>
      </c>
      <c r="BN90" s="27">
        <v>0.06</v>
      </c>
      <c r="BO90" s="27">
        <v>0.04</v>
      </c>
      <c r="BP90" s="27">
        <v>0</v>
      </c>
      <c r="BQ90" s="27">
        <v>0.04</v>
      </c>
      <c r="BR90" s="27">
        <v>0.27</v>
      </c>
      <c r="BS90" s="27">
        <v>3.78</v>
      </c>
      <c r="BT90" s="27">
        <v>0.01</v>
      </c>
      <c r="BU90" s="27">
        <v>0</v>
      </c>
      <c r="BV90" s="27">
        <v>3.89</v>
      </c>
      <c r="BW90" s="27">
        <v>0.05</v>
      </c>
      <c r="BX90" s="27">
        <v>0.08</v>
      </c>
      <c r="BY90" s="27">
        <v>0</v>
      </c>
      <c r="BZ90" s="27">
        <v>0</v>
      </c>
      <c r="CA90" s="27">
        <v>0</v>
      </c>
      <c r="CB90" s="27">
        <v>1194.42</v>
      </c>
      <c r="CC90" s="14"/>
      <c r="CD90" s="14"/>
      <c r="CE90" s="27">
        <v>550.22</v>
      </c>
      <c r="CG90" s="27">
        <v>9</v>
      </c>
      <c r="CH90" s="27">
        <v>9</v>
      </c>
      <c r="CI90" s="27">
        <v>9</v>
      </c>
      <c r="CJ90" s="27">
        <v>3240</v>
      </c>
      <c r="CK90" s="27">
        <v>2070</v>
      </c>
      <c r="CL90" s="27">
        <v>2655</v>
      </c>
      <c r="CM90" s="27">
        <v>2</v>
      </c>
      <c r="CN90" s="27">
        <v>2</v>
      </c>
      <c r="CO90" s="27">
        <v>2</v>
      </c>
      <c r="CP90" s="27">
        <v>41.34</v>
      </c>
      <c r="CQ90" s="27">
        <v>0.84</v>
      </c>
    </row>
    <row r="91" spans="1:95" x14ac:dyDescent="0.25">
      <c r="A91" s="29"/>
      <c r="B91" s="8" t="s">
        <v>118</v>
      </c>
      <c r="D91" s="10">
        <v>15</v>
      </c>
      <c r="F91" s="10">
        <v>29</v>
      </c>
      <c r="H91" s="10">
        <v>56</v>
      </c>
    </row>
    <row r="92" spans="1:95" x14ac:dyDescent="0.25">
      <c r="A92" s="29"/>
    </row>
    <row r="94" spans="1:95" ht="29.25" customHeight="1" x14ac:dyDescent="0.25">
      <c r="A94" s="34" t="s">
        <v>93</v>
      </c>
      <c r="B94" s="33" t="s">
        <v>94</v>
      </c>
      <c r="C94" s="33" t="s">
        <v>73</v>
      </c>
      <c r="D94" s="36" t="s">
        <v>0</v>
      </c>
      <c r="E94" s="37"/>
      <c r="F94" s="36" t="s">
        <v>1</v>
      </c>
      <c r="G94" s="37"/>
      <c r="H94" s="33" t="s">
        <v>74</v>
      </c>
      <c r="I94" s="33" t="s">
        <v>95</v>
      </c>
      <c r="J94" s="11" t="s">
        <v>2</v>
      </c>
      <c r="K94" s="11" t="s">
        <v>3</v>
      </c>
      <c r="L94" s="11" t="s">
        <v>65</v>
      </c>
      <c r="M94" s="11" t="s">
        <v>4</v>
      </c>
      <c r="N94" s="11" t="s">
        <v>5</v>
      </c>
      <c r="O94" s="11" t="s">
        <v>6</v>
      </c>
      <c r="P94" s="11" t="s">
        <v>7</v>
      </c>
      <c r="Q94" s="11" t="s">
        <v>8</v>
      </c>
      <c r="R94" s="11" t="s">
        <v>9</v>
      </c>
      <c r="S94" s="11" t="s">
        <v>10</v>
      </c>
      <c r="T94" s="11" t="s">
        <v>11</v>
      </c>
      <c r="U94" s="11" t="s">
        <v>12</v>
      </c>
      <c r="V94" s="11" t="s">
        <v>13</v>
      </c>
      <c r="W94" s="33" t="s">
        <v>70</v>
      </c>
      <c r="X94" s="33"/>
      <c r="Y94" s="33"/>
      <c r="Z94" s="33"/>
      <c r="AA94" s="15" t="s">
        <v>69</v>
      </c>
      <c r="AB94" s="15"/>
      <c r="AC94" s="15"/>
      <c r="AD94" s="15"/>
      <c r="AE94" s="15"/>
      <c r="AF94" s="15"/>
      <c r="AG94" s="15"/>
      <c r="AH94" s="15"/>
      <c r="AI94" s="33" t="s">
        <v>79</v>
      </c>
      <c r="AJ94" s="16" t="s">
        <v>21</v>
      </c>
      <c r="AK94" s="16" t="s">
        <v>22</v>
      </c>
      <c r="AL94" s="16" t="s">
        <v>23</v>
      </c>
      <c r="AM94" s="16" t="s">
        <v>24</v>
      </c>
      <c r="AN94" s="16" t="s">
        <v>25</v>
      </c>
      <c r="AO94" s="16" t="s">
        <v>26</v>
      </c>
      <c r="AP94" s="16" t="s">
        <v>27</v>
      </c>
      <c r="AQ94" s="16" t="s">
        <v>28</v>
      </c>
      <c r="AR94" s="16" t="s">
        <v>29</v>
      </c>
      <c r="AS94" s="16" t="s">
        <v>30</v>
      </c>
      <c r="AT94" s="16" t="s">
        <v>31</v>
      </c>
      <c r="AU94" s="16" t="s">
        <v>32</v>
      </c>
      <c r="AV94" s="16" t="s">
        <v>33</v>
      </c>
      <c r="AW94" s="16" t="s">
        <v>34</v>
      </c>
      <c r="AX94" s="16" t="s">
        <v>35</v>
      </c>
      <c r="AY94" s="16" t="s">
        <v>36</v>
      </c>
      <c r="AZ94" s="16" t="s">
        <v>37</v>
      </c>
      <c r="BA94" s="16" t="s">
        <v>38</v>
      </c>
      <c r="BB94" s="16" t="s">
        <v>39</v>
      </c>
      <c r="BC94" s="16" t="s">
        <v>40</v>
      </c>
      <c r="BD94" s="16" t="s">
        <v>41</v>
      </c>
      <c r="BE94" s="16" t="s">
        <v>42</v>
      </c>
      <c r="BF94" s="16" t="s">
        <v>43</v>
      </c>
      <c r="BG94" s="16" t="s">
        <v>44</v>
      </c>
      <c r="BH94" s="16" t="s">
        <v>45</v>
      </c>
      <c r="BI94" s="16" t="s">
        <v>46</v>
      </c>
      <c r="BJ94" s="16" t="s">
        <v>47</v>
      </c>
      <c r="BK94" s="16" t="s">
        <v>48</v>
      </c>
      <c r="BL94" s="16" t="s">
        <v>49</v>
      </c>
      <c r="BM94" s="16" t="s">
        <v>50</v>
      </c>
      <c r="BN94" s="16" t="s">
        <v>51</v>
      </c>
      <c r="BO94" s="16" t="s">
        <v>52</v>
      </c>
      <c r="BP94" s="16" t="s">
        <v>53</v>
      </c>
      <c r="BQ94" s="16" t="s">
        <v>54</v>
      </c>
      <c r="BR94" s="16" t="s">
        <v>55</v>
      </c>
      <c r="BS94" s="16" t="s">
        <v>56</v>
      </c>
      <c r="BT94" s="16" t="s">
        <v>57</v>
      </c>
      <c r="BU94" s="16" t="s">
        <v>58</v>
      </c>
      <c r="BV94" s="16" t="s">
        <v>59</v>
      </c>
      <c r="BW94" s="16" t="s">
        <v>60</v>
      </c>
      <c r="BX94" s="16" t="s">
        <v>61</v>
      </c>
      <c r="BY94" s="16" t="s">
        <v>62</v>
      </c>
      <c r="BZ94" s="16" t="s">
        <v>63</v>
      </c>
      <c r="CA94" s="16" t="s">
        <v>64</v>
      </c>
      <c r="CB94" s="16"/>
      <c r="CC94" s="33" t="s">
        <v>80</v>
      </c>
      <c r="CD94" s="33" t="s">
        <v>81</v>
      </c>
      <c r="CE94" s="33"/>
      <c r="CF94" s="33"/>
      <c r="CG94" s="33" t="s">
        <v>82</v>
      </c>
      <c r="CH94" s="33" t="s">
        <v>83</v>
      </c>
      <c r="CI94" s="33" t="s">
        <v>84</v>
      </c>
      <c r="CJ94" s="33" t="s">
        <v>85</v>
      </c>
      <c r="CK94" s="33" t="s">
        <v>86</v>
      </c>
      <c r="CL94" s="33" t="s">
        <v>87</v>
      </c>
      <c r="CM94" s="33" t="s">
        <v>88</v>
      </c>
      <c r="CN94" s="33" t="s">
        <v>89</v>
      </c>
      <c r="CO94" s="33" t="s">
        <v>90</v>
      </c>
      <c r="CP94" s="33" t="s">
        <v>91</v>
      </c>
      <c r="CQ94" s="33" t="s">
        <v>92</v>
      </c>
    </row>
    <row r="95" spans="1:95" ht="15.75" customHeight="1" x14ac:dyDescent="0.25">
      <c r="A95" s="35"/>
      <c r="B95" s="33"/>
      <c r="C95" s="33"/>
      <c r="D95" s="38"/>
      <c r="E95" s="39"/>
      <c r="F95" s="38"/>
      <c r="G95" s="39"/>
      <c r="H95" s="33"/>
      <c r="I95" s="33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 t="s">
        <v>14</v>
      </c>
      <c r="X95" s="11" t="s">
        <v>15</v>
      </c>
      <c r="Y95" s="11" t="s">
        <v>16</v>
      </c>
      <c r="Z95" s="11" t="s">
        <v>17</v>
      </c>
      <c r="AA95" s="11" t="s">
        <v>66</v>
      </c>
      <c r="AB95" s="11" t="s">
        <v>18</v>
      </c>
      <c r="AC95" s="11" t="s">
        <v>67</v>
      </c>
      <c r="AD95" s="11" t="s">
        <v>68</v>
      </c>
      <c r="AE95" s="11" t="s">
        <v>71</v>
      </c>
      <c r="AF95" s="11" t="s">
        <v>72</v>
      </c>
      <c r="AG95" s="11" t="s">
        <v>19</v>
      </c>
      <c r="AH95" s="11" t="s">
        <v>20</v>
      </c>
      <c r="AI95" s="33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</row>
    <row r="96" spans="1:95" x14ac:dyDescent="0.25">
      <c r="A96" s="29"/>
      <c r="B96" s="17" t="s">
        <v>142</v>
      </c>
    </row>
    <row r="97" spans="1:95" x14ac:dyDescent="0.25">
      <c r="A97" s="29"/>
      <c r="B97" s="17" t="s">
        <v>99</v>
      </c>
    </row>
    <row r="98" spans="1:95" s="23" customFormat="1" ht="31.5" x14ac:dyDescent="0.25">
      <c r="A98" s="30" t="str">
        <f>"1.5"</f>
        <v>1.5</v>
      </c>
      <c r="B98" s="21" t="s">
        <v>100</v>
      </c>
      <c r="C98" s="22" t="str">
        <f>"30"</f>
        <v>30</v>
      </c>
      <c r="D98" s="22">
        <v>2.37</v>
      </c>
      <c r="E98" s="22">
        <v>0</v>
      </c>
      <c r="F98" s="22">
        <v>0.3</v>
      </c>
      <c r="G98" s="22">
        <v>0</v>
      </c>
      <c r="H98" s="22">
        <v>15.48</v>
      </c>
      <c r="I98" s="22">
        <v>73.649999999999991</v>
      </c>
      <c r="J98" s="22">
        <v>0.06</v>
      </c>
      <c r="K98" s="22">
        <v>0</v>
      </c>
      <c r="L98" s="22">
        <v>0.06</v>
      </c>
      <c r="M98" s="22">
        <v>0</v>
      </c>
      <c r="N98" s="22">
        <v>0.63</v>
      </c>
      <c r="O98" s="22">
        <v>13.86</v>
      </c>
      <c r="P98" s="22">
        <v>0.99</v>
      </c>
      <c r="Q98" s="22">
        <v>0</v>
      </c>
      <c r="R98" s="22">
        <v>0</v>
      </c>
      <c r="S98" s="22">
        <v>0.09</v>
      </c>
      <c r="T98" s="22">
        <v>0.45</v>
      </c>
      <c r="U98" s="22">
        <v>0</v>
      </c>
      <c r="V98" s="22">
        <v>39.9</v>
      </c>
      <c r="W98" s="22">
        <v>6.9</v>
      </c>
      <c r="X98" s="22">
        <v>9.9</v>
      </c>
      <c r="Y98" s="22">
        <v>26.1</v>
      </c>
      <c r="Z98" s="22">
        <v>0.6</v>
      </c>
      <c r="AA98" s="22">
        <v>0</v>
      </c>
      <c r="AB98" s="22">
        <v>0</v>
      </c>
      <c r="AC98" s="22">
        <v>0</v>
      </c>
      <c r="AD98" s="22">
        <v>0.39</v>
      </c>
      <c r="AE98" s="22">
        <v>0.05</v>
      </c>
      <c r="AF98" s="22">
        <v>0.02</v>
      </c>
      <c r="AG98" s="22">
        <v>0.48</v>
      </c>
      <c r="AH98" s="22">
        <v>0.93</v>
      </c>
      <c r="AI98" s="22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  <c r="AT98" s="23">
        <v>0</v>
      </c>
      <c r="AU98" s="23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23">
        <v>0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</v>
      </c>
      <c r="BL98" s="23">
        <v>0</v>
      </c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0</v>
      </c>
      <c r="BZ98" s="23">
        <v>0</v>
      </c>
      <c r="CA98" s="23">
        <v>0</v>
      </c>
      <c r="CB98" s="23">
        <v>11.31</v>
      </c>
      <c r="CC98" s="24"/>
      <c r="CD98" s="24"/>
      <c r="CE98" s="23">
        <v>0</v>
      </c>
      <c r="CG98" s="23">
        <v>0</v>
      </c>
      <c r="CH98" s="23">
        <v>0</v>
      </c>
      <c r="CI98" s="23">
        <v>0</v>
      </c>
      <c r="CJ98" s="23">
        <v>0</v>
      </c>
      <c r="CK98" s="23">
        <v>0</v>
      </c>
      <c r="CL98" s="23">
        <v>0</v>
      </c>
      <c r="CM98" s="23">
        <v>0</v>
      </c>
      <c r="CN98" s="23">
        <v>0</v>
      </c>
      <c r="CO98" s="23">
        <v>0</v>
      </c>
      <c r="CP98" s="23">
        <v>0</v>
      </c>
      <c r="CQ98" s="23">
        <v>0</v>
      </c>
    </row>
    <row r="99" spans="1:95" s="23" customFormat="1" x14ac:dyDescent="0.25">
      <c r="A99" s="30" t="s">
        <v>195</v>
      </c>
      <c r="B99" s="21" t="s">
        <v>120</v>
      </c>
      <c r="C99" s="22" t="str">
        <f>"10"</f>
        <v>10</v>
      </c>
      <c r="D99" s="22">
        <v>2.63</v>
      </c>
      <c r="E99" s="22">
        <v>2.63</v>
      </c>
      <c r="F99" s="22">
        <v>2.66</v>
      </c>
      <c r="G99" s="22">
        <v>0</v>
      </c>
      <c r="H99" s="22">
        <v>0</v>
      </c>
      <c r="I99" s="22">
        <v>35.06</v>
      </c>
      <c r="J99" s="22">
        <v>1.53</v>
      </c>
      <c r="K99" s="22">
        <v>0</v>
      </c>
      <c r="L99" s="22">
        <v>1.53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0.2</v>
      </c>
      <c r="T99" s="22">
        <v>0.43</v>
      </c>
      <c r="U99" s="22">
        <v>0</v>
      </c>
      <c r="V99" s="22">
        <v>10</v>
      </c>
      <c r="W99" s="22">
        <v>100</v>
      </c>
      <c r="X99" s="22">
        <v>5.5</v>
      </c>
      <c r="Y99" s="22">
        <v>60</v>
      </c>
      <c r="Z99" s="22">
        <v>7.0000000000000007E-2</v>
      </c>
      <c r="AA99" s="22">
        <v>21</v>
      </c>
      <c r="AB99" s="22">
        <v>17</v>
      </c>
      <c r="AC99" s="22">
        <v>23.8</v>
      </c>
      <c r="AD99" s="22">
        <v>0.04</v>
      </c>
      <c r="AE99" s="22">
        <v>0</v>
      </c>
      <c r="AF99" s="22">
        <v>0.04</v>
      </c>
      <c r="AG99" s="22">
        <v>0.02</v>
      </c>
      <c r="AH99" s="22">
        <v>0.68</v>
      </c>
      <c r="AI99" s="22">
        <v>7.0000000000000007E-2</v>
      </c>
      <c r="AJ99" s="23">
        <v>0</v>
      </c>
      <c r="AK99" s="23">
        <v>157</v>
      </c>
      <c r="AL99" s="23">
        <v>117</v>
      </c>
      <c r="AM99" s="23">
        <v>230</v>
      </c>
      <c r="AN99" s="23">
        <v>158</v>
      </c>
      <c r="AO99" s="23">
        <v>56</v>
      </c>
      <c r="AP99" s="23">
        <v>95</v>
      </c>
      <c r="AQ99" s="23">
        <v>70</v>
      </c>
      <c r="AR99" s="23">
        <v>134</v>
      </c>
      <c r="AS99" s="23">
        <v>76</v>
      </c>
      <c r="AT99" s="23">
        <v>87</v>
      </c>
      <c r="AU99" s="23">
        <v>156</v>
      </c>
      <c r="AV99" s="23">
        <v>70</v>
      </c>
      <c r="AW99" s="23">
        <v>51</v>
      </c>
      <c r="AX99" s="23">
        <v>517</v>
      </c>
      <c r="AY99" s="23">
        <v>0</v>
      </c>
      <c r="AZ99" s="23">
        <v>273</v>
      </c>
      <c r="BA99" s="23">
        <v>129</v>
      </c>
      <c r="BB99" s="23">
        <v>139</v>
      </c>
      <c r="BC99" s="23">
        <v>21.5</v>
      </c>
      <c r="BD99" s="23">
        <v>0</v>
      </c>
      <c r="BE99" s="23">
        <v>0.01</v>
      </c>
      <c r="BF99" s="23">
        <v>0.04</v>
      </c>
      <c r="BG99" s="23">
        <v>0.11</v>
      </c>
      <c r="BH99" s="23">
        <v>0.13</v>
      </c>
      <c r="BI99" s="23">
        <v>0.33</v>
      </c>
      <c r="BJ99" s="23">
        <v>0.04</v>
      </c>
      <c r="BK99" s="23">
        <v>0.7</v>
      </c>
      <c r="BL99" s="23">
        <v>0.01</v>
      </c>
      <c r="BM99" s="23">
        <v>0.16</v>
      </c>
      <c r="BN99" s="23">
        <v>0.01</v>
      </c>
      <c r="BO99" s="23">
        <v>0</v>
      </c>
      <c r="BP99" s="23">
        <v>0</v>
      </c>
      <c r="BQ99" s="23">
        <v>0</v>
      </c>
      <c r="BR99" s="23">
        <v>7.0000000000000007E-2</v>
      </c>
      <c r="BS99" s="23">
        <v>0.52</v>
      </c>
      <c r="BT99" s="23">
        <v>0</v>
      </c>
      <c r="BU99" s="23">
        <v>0</v>
      </c>
      <c r="BV99" s="23">
        <v>7.0000000000000007E-2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4.08</v>
      </c>
      <c r="CC99" s="24"/>
      <c r="CD99" s="24"/>
      <c r="CE99" s="23">
        <v>23.83</v>
      </c>
      <c r="CG99" s="23">
        <v>0</v>
      </c>
      <c r="CH99" s="23">
        <v>0</v>
      </c>
      <c r="CI99" s="23">
        <v>0</v>
      </c>
      <c r="CJ99" s="23">
        <v>0</v>
      </c>
      <c r="CK99" s="23">
        <v>0</v>
      </c>
      <c r="CL99" s="23">
        <v>0</v>
      </c>
      <c r="CM99" s="23">
        <v>0</v>
      </c>
      <c r="CN99" s="23">
        <v>0</v>
      </c>
      <c r="CO99" s="23">
        <v>0</v>
      </c>
      <c r="CP99" s="23">
        <v>0</v>
      </c>
      <c r="CQ99" s="23">
        <v>0</v>
      </c>
    </row>
    <row r="100" spans="1:95" s="23" customFormat="1" x14ac:dyDescent="0.25">
      <c r="A100" s="30" t="s">
        <v>207</v>
      </c>
      <c r="B100" s="21" t="s">
        <v>143</v>
      </c>
      <c r="C100" s="22" t="str">
        <f>"180"</f>
        <v>180</v>
      </c>
      <c r="D100" s="22">
        <v>5.32</v>
      </c>
      <c r="E100" s="22">
        <v>2.63</v>
      </c>
      <c r="F100" s="22">
        <v>8.84</v>
      </c>
      <c r="G100" s="22">
        <v>0</v>
      </c>
      <c r="H100" s="22">
        <v>27.17</v>
      </c>
      <c r="I100" s="22">
        <v>207.64821980769221</v>
      </c>
      <c r="J100" s="22">
        <v>3.71</v>
      </c>
      <c r="K100" s="22">
        <v>0.17</v>
      </c>
      <c r="L100" s="22">
        <v>3.71</v>
      </c>
      <c r="M100" s="22">
        <v>0</v>
      </c>
      <c r="N100" s="22">
        <v>8.91</v>
      </c>
      <c r="O100" s="22">
        <v>17.34</v>
      </c>
      <c r="P100" s="22">
        <v>0.91</v>
      </c>
      <c r="Q100" s="22">
        <v>0</v>
      </c>
      <c r="R100" s="22">
        <v>0</v>
      </c>
      <c r="S100" s="22">
        <v>0</v>
      </c>
      <c r="T100" s="22">
        <v>1.27</v>
      </c>
      <c r="U100" s="22">
        <v>232.27</v>
      </c>
      <c r="V100" s="22">
        <v>167.6</v>
      </c>
      <c r="W100" s="22">
        <v>114.23</v>
      </c>
      <c r="X100" s="22">
        <v>16.809999999999999</v>
      </c>
      <c r="Y100" s="22">
        <v>99.21</v>
      </c>
      <c r="Z100" s="22">
        <v>0.39</v>
      </c>
      <c r="AA100" s="22">
        <v>59.12</v>
      </c>
      <c r="AB100" s="22">
        <v>34.53</v>
      </c>
      <c r="AC100" s="22">
        <v>45.21</v>
      </c>
      <c r="AD100" s="22">
        <v>7.0000000000000007E-2</v>
      </c>
      <c r="AE100" s="22">
        <v>0.06</v>
      </c>
      <c r="AF100" s="22">
        <v>0.14000000000000001</v>
      </c>
      <c r="AG100" s="22">
        <v>0.35</v>
      </c>
      <c r="AH100" s="22">
        <v>0.01</v>
      </c>
      <c r="AI100" s="22">
        <v>0.48</v>
      </c>
      <c r="AJ100" s="23">
        <v>0</v>
      </c>
      <c r="AK100" s="23">
        <v>1.8</v>
      </c>
      <c r="AL100" s="23">
        <v>1.73</v>
      </c>
      <c r="AM100" s="23">
        <v>3.25</v>
      </c>
      <c r="AN100" s="23">
        <v>1.94</v>
      </c>
      <c r="AO100" s="23">
        <v>0.76</v>
      </c>
      <c r="AP100" s="23">
        <v>2.08</v>
      </c>
      <c r="AQ100" s="23">
        <v>1.87</v>
      </c>
      <c r="AR100" s="23">
        <v>1.8</v>
      </c>
      <c r="AS100" s="23">
        <v>1.52</v>
      </c>
      <c r="AT100" s="23">
        <v>1.1100000000000001</v>
      </c>
      <c r="AU100" s="23">
        <v>2.4900000000000002</v>
      </c>
      <c r="AV100" s="23">
        <v>1.52</v>
      </c>
      <c r="AW100" s="23">
        <v>1.04</v>
      </c>
      <c r="AX100" s="23">
        <v>6.16</v>
      </c>
      <c r="AY100" s="23">
        <v>0</v>
      </c>
      <c r="AZ100" s="23">
        <v>2.08</v>
      </c>
      <c r="BA100" s="23">
        <v>2.35</v>
      </c>
      <c r="BB100" s="23">
        <v>1.8</v>
      </c>
      <c r="BC100" s="23">
        <v>0.42</v>
      </c>
      <c r="BD100" s="23">
        <v>0.26</v>
      </c>
      <c r="BE100" s="23">
        <v>0.06</v>
      </c>
      <c r="BF100" s="23">
        <v>0.05</v>
      </c>
      <c r="BG100" s="23">
        <v>0.13</v>
      </c>
      <c r="BH100" s="23">
        <v>0.17</v>
      </c>
      <c r="BI100" s="23">
        <v>0.54</v>
      </c>
      <c r="BJ100" s="23">
        <v>0</v>
      </c>
      <c r="BK100" s="23">
        <v>1.7</v>
      </c>
      <c r="BL100" s="23">
        <v>0</v>
      </c>
      <c r="BM100" s="23">
        <v>0.52</v>
      </c>
      <c r="BN100" s="23">
        <v>0</v>
      </c>
      <c r="BO100" s="23">
        <v>0</v>
      </c>
      <c r="BP100" s="23">
        <v>0</v>
      </c>
      <c r="BQ100" s="23">
        <v>0</v>
      </c>
      <c r="BR100" s="23">
        <v>0.2</v>
      </c>
      <c r="BS100" s="23">
        <v>1.57</v>
      </c>
      <c r="BT100" s="23">
        <v>0</v>
      </c>
      <c r="BU100" s="23">
        <v>0</v>
      </c>
      <c r="BV100" s="23">
        <v>0.06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1.1100000000000001</v>
      </c>
      <c r="CC100" s="24"/>
      <c r="CD100" s="24"/>
      <c r="CE100" s="23">
        <v>64.88</v>
      </c>
      <c r="CG100" s="23">
        <v>0</v>
      </c>
      <c r="CH100" s="23">
        <v>0</v>
      </c>
      <c r="CI100" s="23">
        <v>0</v>
      </c>
      <c r="CJ100" s="23">
        <v>0</v>
      </c>
      <c r="CK100" s="23">
        <v>0</v>
      </c>
      <c r="CL100" s="23">
        <v>0</v>
      </c>
      <c r="CM100" s="23">
        <v>0</v>
      </c>
      <c r="CN100" s="23">
        <v>0</v>
      </c>
      <c r="CO100" s="23">
        <v>0</v>
      </c>
      <c r="CP100" s="23">
        <v>4.3600000000000003</v>
      </c>
      <c r="CQ100" s="23">
        <v>0.69</v>
      </c>
    </row>
    <row r="101" spans="1:95" s="16" customFormat="1" x14ac:dyDescent="0.25">
      <c r="A101" s="31" t="s">
        <v>208</v>
      </c>
      <c r="B101" s="18" t="s">
        <v>144</v>
      </c>
      <c r="C101" s="19" t="str">
        <f>"180"</f>
        <v>180</v>
      </c>
      <c r="D101" s="19">
        <v>2.95</v>
      </c>
      <c r="E101" s="19">
        <v>2.61</v>
      </c>
      <c r="F101" s="19">
        <v>2.82</v>
      </c>
      <c r="G101" s="19">
        <v>0</v>
      </c>
      <c r="H101" s="19">
        <v>12.92</v>
      </c>
      <c r="I101" s="19">
        <v>85.570578719999986</v>
      </c>
      <c r="J101" s="19">
        <v>1.99</v>
      </c>
      <c r="K101" s="19">
        <v>0</v>
      </c>
      <c r="L101" s="19">
        <v>1.99</v>
      </c>
      <c r="M101" s="19">
        <v>0</v>
      </c>
      <c r="N101" s="19">
        <v>12.06</v>
      </c>
      <c r="O101" s="19">
        <v>0.16</v>
      </c>
      <c r="P101" s="19">
        <v>0.69</v>
      </c>
      <c r="Q101" s="19">
        <v>0</v>
      </c>
      <c r="R101" s="19">
        <v>0</v>
      </c>
      <c r="S101" s="19">
        <v>0.17</v>
      </c>
      <c r="T101" s="19">
        <v>0.78</v>
      </c>
      <c r="U101" s="19">
        <v>45.09</v>
      </c>
      <c r="V101" s="19">
        <v>144.55000000000001</v>
      </c>
      <c r="W101" s="19">
        <v>97.71</v>
      </c>
      <c r="X101" s="19">
        <v>18.95</v>
      </c>
      <c r="Y101" s="19">
        <v>82.78</v>
      </c>
      <c r="Z101" s="19">
        <v>0.52</v>
      </c>
      <c r="AA101" s="19">
        <v>10.8</v>
      </c>
      <c r="AB101" s="19">
        <v>7.55</v>
      </c>
      <c r="AC101" s="19">
        <v>19.86</v>
      </c>
      <c r="AD101" s="19">
        <v>0.01</v>
      </c>
      <c r="AE101" s="19">
        <v>0.03</v>
      </c>
      <c r="AF101" s="19">
        <v>0.11</v>
      </c>
      <c r="AG101" s="19">
        <v>0.1</v>
      </c>
      <c r="AH101" s="19">
        <v>0.87</v>
      </c>
      <c r="AI101" s="19">
        <v>0.47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0</v>
      </c>
      <c r="BL101" s="16">
        <v>0</v>
      </c>
      <c r="BM101" s="16">
        <v>0</v>
      </c>
      <c r="BN101" s="16">
        <v>0</v>
      </c>
      <c r="BO101" s="16">
        <v>0</v>
      </c>
      <c r="BP101" s="16">
        <v>0</v>
      </c>
      <c r="BQ101" s="16">
        <v>0</v>
      </c>
      <c r="BR101" s="16">
        <v>0</v>
      </c>
      <c r="BS101" s="16">
        <v>0</v>
      </c>
      <c r="BT101" s="16">
        <v>0</v>
      </c>
      <c r="BU101" s="16">
        <v>0</v>
      </c>
      <c r="BV101" s="16">
        <v>0</v>
      </c>
      <c r="BW101" s="16">
        <v>0</v>
      </c>
      <c r="BX101" s="16">
        <v>0</v>
      </c>
      <c r="BY101" s="16">
        <v>0</v>
      </c>
      <c r="BZ101" s="16">
        <v>0</v>
      </c>
      <c r="CA101" s="16">
        <v>0</v>
      </c>
      <c r="CB101" s="16">
        <v>183.18</v>
      </c>
      <c r="CC101" s="20"/>
      <c r="CD101" s="20"/>
      <c r="CE101" s="16">
        <v>12.06</v>
      </c>
      <c r="CG101" s="16">
        <v>0</v>
      </c>
      <c r="CH101" s="16">
        <v>0</v>
      </c>
      <c r="CI101" s="16">
        <v>0</v>
      </c>
      <c r="CJ101" s="16">
        <v>0</v>
      </c>
      <c r="CK101" s="16">
        <v>0</v>
      </c>
      <c r="CL101" s="16">
        <v>0</v>
      </c>
      <c r="CM101" s="16">
        <v>0</v>
      </c>
      <c r="CN101" s="16">
        <v>0</v>
      </c>
      <c r="CO101" s="16">
        <v>0</v>
      </c>
      <c r="CP101" s="16">
        <v>9</v>
      </c>
      <c r="CQ101" s="16">
        <v>0</v>
      </c>
    </row>
    <row r="102" spans="1:95" s="27" customFormat="1" x14ac:dyDescent="0.25">
      <c r="A102" s="32"/>
      <c r="B102" s="25" t="s">
        <v>104</v>
      </c>
      <c r="C102" s="26"/>
      <c r="D102" s="26">
        <v>13.27</v>
      </c>
      <c r="E102" s="26">
        <v>7.87</v>
      </c>
      <c r="F102" s="26">
        <v>14.62</v>
      </c>
      <c r="G102" s="26">
        <v>0</v>
      </c>
      <c r="H102" s="26">
        <v>55.57</v>
      </c>
      <c r="I102" s="26">
        <v>401.93</v>
      </c>
      <c r="J102" s="26">
        <v>7.3</v>
      </c>
      <c r="K102" s="26">
        <v>0.17</v>
      </c>
      <c r="L102" s="26">
        <v>7.3</v>
      </c>
      <c r="M102" s="26">
        <v>0</v>
      </c>
      <c r="N102" s="26">
        <v>21.61</v>
      </c>
      <c r="O102" s="26">
        <v>31.37</v>
      </c>
      <c r="P102" s="26">
        <v>2.6</v>
      </c>
      <c r="Q102" s="26">
        <v>0</v>
      </c>
      <c r="R102" s="26">
        <v>0</v>
      </c>
      <c r="S102" s="26">
        <v>0.46</v>
      </c>
      <c r="T102" s="26">
        <v>2.93</v>
      </c>
      <c r="U102" s="26">
        <v>277.36</v>
      </c>
      <c r="V102" s="26">
        <v>362.05</v>
      </c>
      <c r="W102" s="26">
        <v>318.83999999999997</v>
      </c>
      <c r="X102" s="26">
        <v>51.16</v>
      </c>
      <c r="Y102" s="26">
        <v>268.08999999999997</v>
      </c>
      <c r="Z102" s="26">
        <v>1.57</v>
      </c>
      <c r="AA102" s="26">
        <v>90.92</v>
      </c>
      <c r="AB102" s="26">
        <v>59.08</v>
      </c>
      <c r="AC102" s="26">
        <v>88.87</v>
      </c>
      <c r="AD102" s="26">
        <v>0.51</v>
      </c>
      <c r="AE102" s="26">
        <v>0.14000000000000001</v>
      </c>
      <c r="AF102" s="26">
        <v>0.31</v>
      </c>
      <c r="AG102" s="26">
        <v>0.95</v>
      </c>
      <c r="AH102" s="26">
        <v>2.4900000000000002</v>
      </c>
      <c r="AI102" s="26">
        <v>1.01</v>
      </c>
      <c r="AJ102" s="27">
        <v>0</v>
      </c>
      <c r="AK102" s="27">
        <v>158.80000000000001</v>
      </c>
      <c r="AL102" s="27">
        <v>118.73</v>
      </c>
      <c r="AM102" s="27">
        <v>233.25</v>
      </c>
      <c r="AN102" s="27">
        <v>159.94</v>
      </c>
      <c r="AO102" s="27">
        <v>56.76</v>
      </c>
      <c r="AP102" s="27">
        <v>97.08</v>
      </c>
      <c r="AQ102" s="27">
        <v>71.87</v>
      </c>
      <c r="AR102" s="27">
        <v>135.80000000000001</v>
      </c>
      <c r="AS102" s="27">
        <v>77.52</v>
      </c>
      <c r="AT102" s="27">
        <v>88.11</v>
      </c>
      <c r="AU102" s="27">
        <v>158.49</v>
      </c>
      <c r="AV102" s="27">
        <v>71.52</v>
      </c>
      <c r="AW102" s="27">
        <v>52.04</v>
      </c>
      <c r="AX102" s="27">
        <v>523.16</v>
      </c>
      <c r="AY102" s="27">
        <v>0</v>
      </c>
      <c r="AZ102" s="27">
        <v>275.08</v>
      </c>
      <c r="BA102" s="27">
        <v>131.35</v>
      </c>
      <c r="BB102" s="27">
        <v>140.80000000000001</v>
      </c>
      <c r="BC102" s="27">
        <v>21.92</v>
      </c>
      <c r="BD102" s="27">
        <v>0.26</v>
      </c>
      <c r="BE102" s="27">
        <v>7.0000000000000007E-2</v>
      </c>
      <c r="BF102" s="27">
        <v>0.09</v>
      </c>
      <c r="BG102" s="27">
        <v>0.24</v>
      </c>
      <c r="BH102" s="27">
        <v>0.3</v>
      </c>
      <c r="BI102" s="27">
        <v>0.88</v>
      </c>
      <c r="BJ102" s="27">
        <v>0.04</v>
      </c>
      <c r="BK102" s="27">
        <v>2.4</v>
      </c>
      <c r="BL102" s="27">
        <v>0.01</v>
      </c>
      <c r="BM102" s="27">
        <v>0.68</v>
      </c>
      <c r="BN102" s="27">
        <v>0.01</v>
      </c>
      <c r="BO102" s="27">
        <v>0</v>
      </c>
      <c r="BP102" s="27">
        <v>0</v>
      </c>
      <c r="BQ102" s="27">
        <v>0</v>
      </c>
      <c r="BR102" s="27">
        <v>0.27</v>
      </c>
      <c r="BS102" s="27">
        <v>2.09</v>
      </c>
      <c r="BT102" s="27">
        <v>0</v>
      </c>
      <c r="BU102" s="27">
        <v>0</v>
      </c>
      <c r="BV102" s="27">
        <v>0.13</v>
      </c>
      <c r="BW102" s="27">
        <v>0</v>
      </c>
      <c r="BX102" s="27">
        <v>0</v>
      </c>
      <c r="BY102" s="27">
        <v>0</v>
      </c>
      <c r="BZ102" s="27">
        <v>0</v>
      </c>
      <c r="CA102" s="27">
        <v>0</v>
      </c>
      <c r="CB102" s="27">
        <v>199.67</v>
      </c>
      <c r="CC102" s="14"/>
      <c r="CD102" s="14" t="e">
        <f>$I$102/#REF!*100</f>
        <v>#REF!</v>
      </c>
      <c r="CE102" s="27">
        <v>100.77</v>
      </c>
      <c r="CG102" s="27">
        <v>0</v>
      </c>
      <c r="CH102" s="27">
        <v>0</v>
      </c>
      <c r="CI102" s="27">
        <v>0</v>
      </c>
      <c r="CJ102" s="27">
        <v>0</v>
      </c>
      <c r="CK102" s="27">
        <v>0</v>
      </c>
      <c r="CL102" s="27">
        <v>0</v>
      </c>
      <c r="CM102" s="27">
        <v>0</v>
      </c>
      <c r="CN102" s="27">
        <v>0</v>
      </c>
      <c r="CO102" s="27">
        <v>0</v>
      </c>
      <c r="CP102" s="27">
        <v>13.36</v>
      </c>
      <c r="CQ102" s="27">
        <v>0.69</v>
      </c>
    </row>
    <row r="103" spans="1:95" x14ac:dyDescent="0.25">
      <c r="A103" s="29"/>
      <c r="B103" s="17" t="s">
        <v>190</v>
      </c>
    </row>
    <row r="104" spans="1:95" s="16" customFormat="1" x14ac:dyDescent="0.25">
      <c r="A104" s="31" t="s">
        <v>188</v>
      </c>
      <c r="B104" s="18" t="s">
        <v>189</v>
      </c>
      <c r="C104" s="19" t="str">
        <f>"100"</f>
        <v>100</v>
      </c>
      <c r="D104" s="19">
        <v>0.5</v>
      </c>
      <c r="E104" s="19">
        <v>0</v>
      </c>
      <c r="F104" s="19">
        <v>0.1</v>
      </c>
      <c r="G104" s="19">
        <v>0</v>
      </c>
      <c r="H104" s="19">
        <v>10.3</v>
      </c>
      <c r="I104" s="19">
        <v>43.239999999999995</v>
      </c>
      <c r="J104" s="19">
        <v>0</v>
      </c>
      <c r="K104" s="19">
        <v>0</v>
      </c>
      <c r="L104" s="19">
        <v>0</v>
      </c>
      <c r="M104" s="19">
        <v>0</v>
      </c>
      <c r="N104" s="19">
        <v>9.9</v>
      </c>
      <c r="O104" s="19">
        <v>0.2</v>
      </c>
      <c r="P104" s="19">
        <v>0.2</v>
      </c>
      <c r="Q104" s="19">
        <v>0</v>
      </c>
      <c r="R104" s="19">
        <v>0</v>
      </c>
      <c r="S104" s="19">
        <v>0.5</v>
      </c>
      <c r="T104" s="19">
        <v>0.3</v>
      </c>
      <c r="U104" s="19">
        <v>6</v>
      </c>
      <c r="V104" s="19">
        <v>120</v>
      </c>
      <c r="W104" s="19">
        <v>7</v>
      </c>
      <c r="X104" s="19">
        <v>4</v>
      </c>
      <c r="Y104" s="19">
        <v>7</v>
      </c>
      <c r="Z104" s="19">
        <v>1.4</v>
      </c>
      <c r="AA104" s="19">
        <v>0</v>
      </c>
      <c r="AB104" s="19">
        <v>0</v>
      </c>
      <c r="AC104" s="19">
        <v>0</v>
      </c>
      <c r="AD104" s="19">
        <v>0.1</v>
      </c>
      <c r="AE104" s="19">
        <v>0.01</v>
      </c>
      <c r="AF104" s="19">
        <v>0.01</v>
      </c>
      <c r="AG104" s="19">
        <v>0.1</v>
      </c>
      <c r="AH104" s="19">
        <v>0.2</v>
      </c>
      <c r="AI104" s="19">
        <v>2</v>
      </c>
      <c r="AJ104" s="16">
        <v>0.2</v>
      </c>
      <c r="AK104" s="16">
        <v>8</v>
      </c>
      <c r="AL104" s="16">
        <v>10</v>
      </c>
      <c r="AM104" s="16">
        <v>14</v>
      </c>
      <c r="AN104" s="16">
        <v>14</v>
      </c>
      <c r="AO104" s="16">
        <v>2</v>
      </c>
      <c r="AP104" s="16">
        <v>8</v>
      </c>
      <c r="AQ104" s="16">
        <v>2</v>
      </c>
      <c r="AR104" s="16">
        <v>7</v>
      </c>
      <c r="AS104" s="16">
        <v>13</v>
      </c>
      <c r="AT104" s="16">
        <v>8</v>
      </c>
      <c r="AU104" s="16">
        <v>58</v>
      </c>
      <c r="AV104" s="16">
        <v>5</v>
      </c>
      <c r="AW104" s="16">
        <v>11</v>
      </c>
      <c r="AX104" s="16">
        <v>32</v>
      </c>
      <c r="AY104" s="16">
        <v>0</v>
      </c>
      <c r="AZ104" s="16">
        <v>10</v>
      </c>
      <c r="BA104" s="16">
        <v>12</v>
      </c>
      <c r="BB104" s="16">
        <v>5</v>
      </c>
      <c r="BC104" s="16">
        <v>4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88.1</v>
      </c>
      <c r="CC104" s="20"/>
      <c r="CD104" s="20"/>
      <c r="CE104" s="16">
        <v>0</v>
      </c>
      <c r="CG104" s="16">
        <v>2</v>
      </c>
      <c r="CH104" s="16">
        <v>2</v>
      </c>
      <c r="CI104" s="16">
        <v>2</v>
      </c>
      <c r="CJ104" s="16">
        <v>200</v>
      </c>
      <c r="CK104" s="16">
        <v>91</v>
      </c>
      <c r="CL104" s="16">
        <v>145.5</v>
      </c>
      <c r="CM104" s="16">
        <v>0.3</v>
      </c>
      <c r="CN104" s="16">
        <v>0.3</v>
      </c>
      <c r="CO104" s="16">
        <v>0.3</v>
      </c>
      <c r="CP104" s="16">
        <v>0</v>
      </c>
      <c r="CQ104" s="16">
        <v>0</v>
      </c>
    </row>
    <row r="105" spans="1:95" s="27" customFormat="1" x14ac:dyDescent="0.25">
      <c r="A105" s="32"/>
      <c r="B105" s="25" t="s">
        <v>191</v>
      </c>
      <c r="C105" s="26"/>
      <c r="D105" s="26">
        <v>0.5</v>
      </c>
      <c r="E105" s="26">
        <v>0</v>
      </c>
      <c r="F105" s="26">
        <v>0.1</v>
      </c>
      <c r="G105" s="26">
        <v>0</v>
      </c>
      <c r="H105" s="26">
        <v>10.3</v>
      </c>
      <c r="I105" s="26">
        <v>43.24</v>
      </c>
      <c r="J105" s="26">
        <v>0</v>
      </c>
      <c r="K105" s="26">
        <v>0</v>
      </c>
      <c r="L105" s="26">
        <v>0</v>
      </c>
      <c r="M105" s="26">
        <v>0</v>
      </c>
      <c r="N105" s="26">
        <v>9.9</v>
      </c>
      <c r="O105" s="26">
        <v>0.2</v>
      </c>
      <c r="P105" s="26">
        <v>0.2</v>
      </c>
      <c r="Q105" s="26">
        <v>0</v>
      </c>
      <c r="R105" s="26">
        <v>0</v>
      </c>
      <c r="S105" s="26">
        <v>0.5</v>
      </c>
      <c r="T105" s="26">
        <v>0.3</v>
      </c>
      <c r="U105" s="26">
        <v>6</v>
      </c>
      <c r="V105" s="26">
        <v>120</v>
      </c>
      <c r="W105" s="26">
        <v>7</v>
      </c>
      <c r="X105" s="26">
        <v>4</v>
      </c>
      <c r="Y105" s="26">
        <v>7</v>
      </c>
      <c r="Z105" s="26">
        <v>1.4</v>
      </c>
      <c r="AA105" s="26">
        <v>0</v>
      </c>
      <c r="AB105" s="26">
        <v>0</v>
      </c>
      <c r="AC105" s="26">
        <v>0</v>
      </c>
      <c r="AD105" s="26">
        <v>0.1</v>
      </c>
      <c r="AE105" s="26">
        <v>0.01</v>
      </c>
      <c r="AF105" s="26">
        <v>0.01</v>
      </c>
      <c r="AG105" s="26">
        <v>0.1</v>
      </c>
      <c r="AH105" s="26">
        <v>0.2</v>
      </c>
      <c r="AI105" s="26">
        <v>2</v>
      </c>
      <c r="AJ105" s="27">
        <v>0.2</v>
      </c>
      <c r="AK105" s="27">
        <v>8</v>
      </c>
      <c r="AL105" s="27">
        <v>10</v>
      </c>
      <c r="AM105" s="27">
        <v>14</v>
      </c>
      <c r="AN105" s="27">
        <v>14</v>
      </c>
      <c r="AO105" s="27">
        <v>2</v>
      </c>
      <c r="AP105" s="27">
        <v>8</v>
      </c>
      <c r="AQ105" s="27">
        <v>2</v>
      </c>
      <c r="AR105" s="27">
        <v>7</v>
      </c>
      <c r="AS105" s="27">
        <v>13</v>
      </c>
      <c r="AT105" s="27">
        <v>8</v>
      </c>
      <c r="AU105" s="27">
        <v>58</v>
      </c>
      <c r="AV105" s="27">
        <v>5</v>
      </c>
      <c r="AW105" s="27">
        <v>11</v>
      </c>
      <c r="AX105" s="27">
        <v>32</v>
      </c>
      <c r="AY105" s="27">
        <v>0</v>
      </c>
      <c r="AZ105" s="27">
        <v>10</v>
      </c>
      <c r="BA105" s="27">
        <v>12</v>
      </c>
      <c r="BB105" s="27">
        <v>5</v>
      </c>
      <c r="BC105" s="27">
        <v>4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27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88.1</v>
      </c>
      <c r="CC105" s="14"/>
      <c r="CD105" s="14" t="e">
        <f>$I$105/#REF!*100</f>
        <v>#REF!</v>
      </c>
      <c r="CE105" s="27">
        <v>0</v>
      </c>
      <c r="CG105" s="27">
        <v>2</v>
      </c>
      <c r="CH105" s="27">
        <v>2</v>
      </c>
      <c r="CI105" s="27">
        <v>2</v>
      </c>
      <c r="CJ105" s="27">
        <v>200</v>
      </c>
      <c r="CK105" s="27">
        <v>91</v>
      </c>
      <c r="CL105" s="27">
        <v>145.5</v>
      </c>
      <c r="CM105" s="27">
        <v>0.3</v>
      </c>
      <c r="CN105" s="27">
        <v>0.3</v>
      </c>
      <c r="CO105" s="27">
        <v>0.3</v>
      </c>
      <c r="CP105" s="27">
        <v>0</v>
      </c>
      <c r="CQ105" s="27">
        <v>0</v>
      </c>
    </row>
    <row r="106" spans="1:95" x14ac:dyDescent="0.25">
      <c r="A106" s="29"/>
      <c r="B106" s="17" t="s">
        <v>105</v>
      </c>
    </row>
    <row r="107" spans="1:95" s="23" customFormat="1" ht="31.5" x14ac:dyDescent="0.25">
      <c r="A107" s="30" t="s">
        <v>209</v>
      </c>
      <c r="B107" s="21" t="s">
        <v>145</v>
      </c>
      <c r="C107" s="22" t="str">
        <f>"60"</f>
        <v>60</v>
      </c>
      <c r="D107" s="22">
        <v>0.48</v>
      </c>
      <c r="E107" s="22">
        <v>0</v>
      </c>
      <c r="F107" s="22">
        <v>0.06</v>
      </c>
      <c r="G107" s="22">
        <v>0</v>
      </c>
      <c r="H107" s="22">
        <v>2.1</v>
      </c>
      <c r="I107" s="22">
        <v>9.5579999999999998</v>
      </c>
      <c r="J107" s="22">
        <v>0</v>
      </c>
      <c r="K107" s="22">
        <v>0</v>
      </c>
      <c r="L107" s="22">
        <v>0</v>
      </c>
      <c r="M107" s="22">
        <v>0</v>
      </c>
      <c r="N107" s="22">
        <v>1.44</v>
      </c>
      <c r="O107" s="22">
        <v>0.06</v>
      </c>
      <c r="P107" s="22">
        <v>0.6</v>
      </c>
      <c r="Q107" s="22">
        <v>0</v>
      </c>
      <c r="R107" s="22">
        <v>0</v>
      </c>
      <c r="S107" s="22">
        <v>0.06</v>
      </c>
      <c r="T107" s="22">
        <v>0.3</v>
      </c>
      <c r="U107" s="22">
        <v>4.8</v>
      </c>
      <c r="V107" s="22">
        <v>84.6</v>
      </c>
      <c r="W107" s="22">
        <v>13.8</v>
      </c>
      <c r="X107" s="22">
        <v>8.4</v>
      </c>
      <c r="Y107" s="22">
        <v>25.2</v>
      </c>
      <c r="Z107" s="22">
        <v>0.36</v>
      </c>
      <c r="AA107" s="22">
        <v>0</v>
      </c>
      <c r="AB107" s="22">
        <v>36</v>
      </c>
      <c r="AC107" s="22">
        <v>6</v>
      </c>
      <c r="AD107" s="22">
        <v>0.06</v>
      </c>
      <c r="AE107" s="22">
        <v>0.02</v>
      </c>
      <c r="AF107" s="22">
        <v>0.02</v>
      </c>
      <c r="AG107" s="22">
        <v>0.12</v>
      </c>
      <c r="AH107" s="22">
        <v>0.18</v>
      </c>
      <c r="AI107" s="22">
        <v>6</v>
      </c>
      <c r="AJ107" s="23">
        <v>0</v>
      </c>
      <c r="AK107" s="23">
        <v>16.2</v>
      </c>
      <c r="AL107" s="23">
        <v>12.6</v>
      </c>
      <c r="AM107" s="23">
        <v>18</v>
      </c>
      <c r="AN107" s="23">
        <v>15.6</v>
      </c>
      <c r="AO107" s="23">
        <v>3.6</v>
      </c>
      <c r="AP107" s="23">
        <v>12.6</v>
      </c>
      <c r="AQ107" s="23">
        <v>3</v>
      </c>
      <c r="AR107" s="23">
        <v>10.199999999999999</v>
      </c>
      <c r="AS107" s="23">
        <v>15.6</v>
      </c>
      <c r="AT107" s="23">
        <v>27</v>
      </c>
      <c r="AU107" s="23">
        <v>31.8</v>
      </c>
      <c r="AV107" s="23">
        <v>6</v>
      </c>
      <c r="AW107" s="23">
        <v>16.8</v>
      </c>
      <c r="AX107" s="23">
        <v>84</v>
      </c>
      <c r="AY107" s="23">
        <v>0</v>
      </c>
      <c r="AZ107" s="23">
        <v>10.199999999999999</v>
      </c>
      <c r="BA107" s="23">
        <v>16.2</v>
      </c>
      <c r="BB107" s="23">
        <v>12.6</v>
      </c>
      <c r="BC107" s="23">
        <v>4.2</v>
      </c>
      <c r="BD107" s="23">
        <v>0</v>
      </c>
      <c r="BE107" s="23">
        <v>0</v>
      </c>
      <c r="BF107" s="23">
        <v>0</v>
      </c>
      <c r="BG107" s="23">
        <v>0</v>
      </c>
      <c r="BH107" s="23">
        <v>0</v>
      </c>
      <c r="BI107" s="23">
        <v>0</v>
      </c>
      <c r="BJ107" s="23">
        <v>0</v>
      </c>
      <c r="BK107" s="23">
        <v>0</v>
      </c>
      <c r="BL107" s="23">
        <v>0</v>
      </c>
      <c r="BM107" s="23">
        <v>0</v>
      </c>
      <c r="BN107" s="23">
        <v>0</v>
      </c>
      <c r="BO107" s="23">
        <v>0</v>
      </c>
      <c r="BP107" s="23">
        <v>0</v>
      </c>
      <c r="BQ107" s="23">
        <v>0</v>
      </c>
      <c r="BR107" s="23">
        <v>0</v>
      </c>
      <c r="BS107" s="23">
        <v>0</v>
      </c>
      <c r="BT107" s="23">
        <v>0</v>
      </c>
      <c r="BU107" s="23">
        <v>0</v>
      </c>
      <c r="BV107" s="23">
        <v>0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57</v>
      </c>
      <c r="CC107" s="24"/>
      <c r="CD107" s="24"/>
      <c r="CE107" s="23">
        <v>6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</v>
      </c>
    </row>
    <row r="108" spans="1:95" s="23" customFormat="1" x14ac:dyDescent="0.25">
      <c r="A108" s="30" t="str">
        <f>"70"</f>
        <v>70</v>
      </c>
      <c r="B108" s="21" t="s">
        <v>146</v>
      </c>
      <c r="C108" s="22" t="str">
        <f>"180"</f>
        <v>180</v>
      </c>
      <c r="D108" s="22">
        <v>1.77</v>
      </c>
      <c r="E108" s="22">
        <v>0.19</v>
      </c>
      <c r="F108" s="22">
        <v>3.54</v>
      </c>
      <c r="G108" s="22">
        <v>0</v>
      </c>
      <c r="H108" s="22">
        <v>12.76</v>
      </c>
      <c r="I108" s="22">
        <v>85.874147784000002</v>
      </c>
      <c r="J108" s="22">
        <v>2.4300000000000002</v>
      </c>
      <c r="K108" s="22">
        <v>7.0000000000000007E-2</v>
      </c>
      <c r="L108" s="22">
        <v>2.4300000000000002</v>
      </c>
      <c r="M108" s="22">
        <v>0</v>
      </c>
      <c r="N108" s="22">
        <v>6.49</v>
      </c>
      <c r="O108" s="22">
        <v>4.3099999999999996</v>
      </c>
      <c r="P108" s="22">
        <v>1.96</v>
      </c>
      <c r="Q108" s="22">
        <v>0</v>
      </c>
      <c r="R108" s="22">
        <v>0</v>
      </c>
      <c r="S108" s="22">
        <v>0.24</v>
      </c>
      <c r="T108" s="22">
        <v>1.35</v>
      </c>
      <c r="U108" s="22">
        <v>86.49</v>
      </c>
      <c r="V108" s="22">
        <v>311.42</v>
      </c>
      <c r="W108" s="22">
        <v>30.15</v>
      </c>
      <c r="X108" s="22">
        <v>20.440000000000001</v>
      </c>
      <c r="Y108" s="22">
        <v>47.46</v>
      </c>
      <c r="Z108" s="22">
        <v>1.02</v>
      </c>
      <c r="AA108" s="22">
        <v>16.68</v>
      </c>
      <c r="AB108" s="22">
        <v>725.77</v>
      </c>
      <c r="AC108" s="22">
        <v>179.22</v>
      </c>
      <c r="AD108" s="22">
        <v>0.2</v>
      </c>
      <c r="AE108" s="22">
        <v>0.04</v>
      </c>
      <c r="AF108" s="22">
        <v>0.05</v>
      </c>
      <c r="AG108" s="22">
        <v>0.48</v>
      </c>
      <c r="AH108" s="22">
        <v>0.98</v>
      </c>
      <c r="AI108" s="22">
        <v>3.58</v>
      </c>
      <c r="AJ108" s="23">
        <v>0</v>
      </c>
      <c r="AK108" s="23">
        <v>38.17</v>
      </c>
      <c r="AL108" s="23">
        <v>45.58</v>
      </c>
      <c r="AM108" s="23">
        <v>53.3</v>
      </c>
      <c r="AN108" s="23">
        <v>68.16</v>
      </c>
      <c r="AO108" s="23">
        <v>14.11</v>
      </c>
      <c r="AP108" s="23">
        <v>41.91</v>
      </c>
      <c r="AQ108" s="23">
        <v>13.79</v>
      </c>
      <c r="AR108" s="23">
        <v>37.909999999999997</v>
      </c>
      <c r="AS108" s="23">
        <v>41.34</v>
      </c>
      <c r="AT108" s="23">
        <v>87.44</v>
      </c>
      <c r="AU108" s="23">
        <v>199.25</v>
      </c>
      <c r="AV108" s="23">
        <v>12.84</v>
      </c>
      <c r="AW108" s="23">
        <v>33.880000000000003</v>
      </c>
      <c r="AX108" s="23">
        <v>223.44</v>
      </c>
      <c r="AY108" s="23">
        <v>0</v>
      </c>
      <c r="AZ108" s="23">
        <v>35.770000000000003</v>
      </c>
      <c r="BA108" s="23">
        <v>43.44</v>
      </c>
      <c r="BB108" s="23">
        <v>36.39</v>
      </c>
      <c r="BC108" s="23">
        <v>12.48</v>
      </c>
      <c r="BD108" s="23">
        <v>0.09</v>
      </c>
      <c r="BE108" s="23">
        <v>0.02</v>
      </c>
      <c r="BF108" s="23">
        <v>0.02</v>
      </c>
      <c r="BG108" s="23">
        <v>0.05</v>
      </c>
      <c r="BH108" s="23">
        <v>0.06</v>
      </c>
      <c r="BI108" s="23">
        <v>0.2</v>
      </c>
      <c r="BJ108" s="23">
        <v>0</v>
      </c>
      <c r="BK108" s="23">
        <v>0.64</v>
      </c>
      <c r="BL108" s="23">
        <v>0</v>
      </c>
      <c r="BM108" s="23">
        <v>0.19</v>
      </c>
      <c r="BN108" s="23">
        <v>0</v>
      </c>
      <c r="BO108" s="23">
        <v>0</v>
      </c>
      <c r="BP108" s="23">
        <v>0</v>
      </c>
      <c r="BQ108" s="23">
        <v>0</v>
      </c>
      <c r="BR108" s="23">
        <v>7.0000000000000007E-2</v>
      </c>
      <c r="BS108" s="23">
        <v>0.62</v>
      </c>
      <c r="BT108" s="23">
        <v>0</v>
      </c>
      <c r="BU108" s="23">
        <v>0</v>
      </c>
      <c r="BV108" s="23">
        <v>0.05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3">
        <v>237.5</v>
      </c>
      <c r="CC108" s="24"/>
      <c r="CD108" s="24"/>
      <c r="CE108" s="23">
        <v>137.63999999999999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1.1499999999999999</v>
      </c>
      <c r="CQ108" s="23">
        <v>0.14000000000000001</v>
      </c>
    </row>
    <row r="109" spans="1:95" s="23" customFormat="1" x14ac:dyDescent="0.25">
      <c r="A109" s="30" t="s">
        <v>210</v>
      </c>
      <c r="B109" s="21" t="s">
        <v>147</v>
      </c>
      <c r="C109" s="22" t="str">
        <f>"130"</f>
        <v>130</v>
      </c>
      <c r="D109" s="22">
        <v>3.86</v>
      </c>
      <c r="E109" s="22">
        <v>0.02</v>
      </c>
      <c r="F109" s="22">
        <v>3.29</v>
      </c>
      <c r="G109" s="22">
        <v>0</v>
      </c>
      <c r="H109" s="22">
        <v>29.81</v>
      </c>
      <c r="I109" s="22">
        <v>160.62095986054055</v>
      </c>
      <c r="J109" s="22">
        <v>2.0099999999999998</v>
      </c>
      <c r="K109" s="22">
        <v>0.09</v>
      </c>
      <c r="L109" s="22">
        <v>2.0099999999999998</v>
      </c>
      <c r="M109" s="22">
        <v>0</v>
      </c>
      <c r="N109" s="22">
        <v>0.4</v>
      </c>
      <c r="O109" s="22">
        <v>26.29</v>
      </c>
      <c r="P109" s="22">
        <v>3.12</v>
      </c>
      <c r="Q109" s="22">
        <v>0</v>
      </c>
      <c r="R109" s="22">
        <v>0</v>
      </c>
      <c r="S109" s="22">
        <v>0</v>
      </c>
      <c r="T109" s="22">
        <v>1.65</v>
      </c>
      <c r="U109" s="22">
        <v>489.15</v>
      </c>
      <c r="V109" s="22">
        <v>72.36</v>
      </c>
      <c r="W109" s="22">
        <v>20.45</v>
      </c>
      <c r="X109" s="22">
        <v>16.27</v>
      </c>
      <c r="Y109" s="22">
        <v>128.03</v>
      </c>
      <c r="Z109" s="22">
        <v>0.78</v>
      </c>
      <c r="AA109" s="22">
        <v>20.73</v>
      </c>
      <c r="AB109" s="22">
        <v>12.02</v>
      </c>
      <c r="AC109" s="22">
        <v>22.94</v>
      </c>
      <c r="AD109" s="22">
        <v>0.5</v>
      </c>
      <c r="AE109" s="22">
        <v>0.04</v>
      </c>
      <c r="AF109" s="22">
        <v>0.03</v>
      </c>
      <c r="AG109" s="22">
        <v>0.72</v>
      </c>
      <c r="AH109" s="22">
        <v>1.57</v>
      </c>
      <c r="AI109" s="22">
        <v>0</v>
      </c>
      <c r="AJ109" s="23">
        <v>0</v>
      </c>
      <c r="AK109" s="23">
        <v>153.62</v>
      </c>
      <c r="AL109" s="23">
        <v>137.08000000000001</v>
      </c>
      <c r="AM109" s="23">
        <v>203.88</v>
      </c>
      <c r="AN109" s="23">
        <v>124.8</v>
      </c>
      <c r="AO109" s="23">
        <v>49.91</v>
      </c>
      <c r="AP109" s="23">
        <v>87.72</v>
      </c>
      <c r="AQ109" s="23">
        <v>42.21</v>
      </c>
      <c r="AR109" s="23">
        <v>190.77</v>
      </c>
      <c r="AS109" s="23">
        <v>132.85</v>
      </c>
      <c r="AT109" s="23">
        <v>116.13</v>
      </c>
      <c r="AU109" s="23">
        <v>244.78</v>
      </c>
      <c r="AV109" s="23">
        <v>62.67</v>
      </c>
      <c r="AW109" s="23">
        <v>120.22</v>
      </c>
      <c r="AX109" s="23">
        <v>1325.19</v>
      </c>
      <c r="AY109" s="23">
        <v>0</v>
      </c>
      <c r="AZ109" s="23">
        <v>397.3</v>
      </c>
      <c r="BA109" s="23">
        <v>170.41</v>
      </c>
      <c r="BB109" s="23">
        <v>91.71</v>
      </c>
      <c r="BC109" s="23">
        <v>70.38</v>
      </c>
      <c r="BD109" s="23">
        <v>0.13</v>
      </c>
      <c r="BE109" s="23">
        <v>0.03</v>
      </c>
      <c r="BF109" s="23">
        <v>0.02</v>
      </c>
      <c r="BG109" s="23">
        <v>7.0000000000000007E-2</v>
      </c>
      <c r="BH109" s="23">
        <v>0.08</v>
      </c>
      <c r="BI109" s="23">
        <v>0.27</v>
      </c>
      <c r="BJ109" s="23">
        <v>0</v>
      </c>
      <c r="BK109" s="23">
        <v>0.96</v>
      </c>
      <c r="BL109" s="23">
        <v>0</v>
      </c>
      <c r="BM109" s="23">
        <v>0.27</v>
      </c>
      <c r="BN109" s="23">
        <v>0</v>
      </c>
      <c r="BO109" s="23">
        <v>0</v>
      </c>
      <c r="BP109" s="23">
        <v>0</v>
      </c>
      <c r="BQ109" s="23">
        <v>0</v>
      </c>
      <c r="BR109" s="23">
        <v>0.1</v>
      </c>
      <c r="BS109" s="23">
        <v>0.82</v>
      </c>
      <c r="BT109" s="23">
        <v>0</v>
      </c>
      <c r="BU109" s="23">
        <v>0</v>
      </c>
      <c r="BV109" s="23">
        <v>0.18</v>
      </c>
      <c r="BW109" s="23">
        <v>0.01</v>
      </c>
      <c r="BX109" s="23">
        <v>0</v>
      </c>
      <c r="BY109" s="23">
        <v>0</v>
      </c>
      <c r="BZ109" s="23">
        <v>0</v>
      </c>
      <c r="CA109" s="23">
        <v>0</v>
      </c>
      <c r="CB109" s="23">
        <v>107.65</v>
      </c>
      <c r="CC109" s="24"/>
      <c r="CD109" s="24"/>
      <c r="CE109" s="23">
        <v>22.73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1.26</v>
      </c>
    </row>
    <row r="110" spans="1:95" s="23" customFormat="1" x14ac:dyDescent="0.25">
      <c r="A110" s="30" t="str">
        <f>"136"</f>
        <v>136</v>
      </c>
      <c r="B110" s="21" t="s">
        <v>148</v>
      </c>
      <c r="C110" s="22" t="str">
        <f>"70"</f>
        <v>70</v>
      </c>
      <c r="D110" s="22">
        <v>10.49</v>
      </c>
      <c r="E110" s="22">
        <v>8.8000000000000007</v>
      </c>
      <c r="F110" s="22">
        <v>15.34</v>
      </c>
      <c r="G110" s="22">
        <v>0</v>
      </c>
      <c r="H110" s="22">
        <v>11.6</v>
      </c>
      <c r="I110" s="22">
        <v>226.06963185333333</v>
      </c>
      <c r="J110" s="22">
        <v>6.52</v>
      </c>
      <c r="K110" s="22">
        <v>0.27</v>
      </c>
      <c r="L110" s="22">
        <v>6.52</v>
      </c>
      <c r="M110" s="22">
        <v>0</v>
      </c>
      <c r="N110" s="22">
        <v>0.48</v>
      </c>
      <c r="O110" s="22">
        <v>10.35</v>
      </c>
      <c r="P110" s="22">
        <v>0.77</v>
      </c>
      <c r="Q110" s="22">
        <v>0</v>
      </c>
      <c r="R110" s="22">
        <v>0</v>
      </c>
      <c r="S110" s="22">
        <v>0.09</v>
      </c>
      <c r="T110" s="22">
        <v>1.44</v>
      </c>
      <c r="U110" s="22">
        <v>0.31</v>
      </c>
      <c r="V110" s="22">
        <v>122.94</v>
      </c>
      <c r="W110" s="22">
        <v>15.45</v>
      </c>
      <c r="X110" s="22">
        <v>15.89</v>
      </c>
      <c r="Y110" s="22">
        <v>99.71</v>
      </c>
      <c r="Z110" s="22">
        <v>1.26</v>
      </c>
      <c r="AA110" s="22">
        <v>54.07</v>
      </c>
      <c r="AB110" s="22">
        <v>20.32</v>
      </c>
      <c r="AC110" s="22">
        <v>68.53</v>
      </c>
      <c r="AD110" s="22">
        <v>0.64</v>
      </c>
      <c r="AE110" s="22">
        <v>0.05</v>
      </c>
      <c r="AF110" s="22">
        <v>0.08</v>
      </c>
      <c r="AG110" s="22">
        <v>3.63</v>
      </c>
      <c r="AH110" s="22">
        <v>7.2</v>
      </c>
      <c r="AI110" s="22">
        <v>0.27</v>
      </c>
      <c r="AJ110" s="23">
        <v>0</v>
      </c>
      <c r="AK110" s="23">
        <v>1.1499999999999999</v>
      </c>
      <c r="AL110" s="23">
        <v>1.1100000000000001</v>
      </c>
      <c r="AM110" s="23">
        <v>2.08</v>
      </c>
      <c r="AN110" s="23">
        <v>1.24</v>
      </c>
      <c r="AO110" s="23">
        <v>0.49</v>
      </c>
      <c r="AP110" s="23">
        <v>1.33</v>
      </c>
      <c r="AQ110" s="23">
        <v>1.2</v>
      </c>
      <c r="AR110" s="23">
        <v>1.1499999999999999</v>
      </c>
      <c r="AS110" s="23">
        <v>0.98</v>
      </c>
      <c r="AT110" s="23">
        <v>0.71</v>
      </c>
      <c r="AU110" s="23">
        <v>1.6</v>
      </c>
      <c r="AV110" s="23">
        <v>0.98</v>
      </c>
      <c r="AW110" s="23">
        <v>0.67</v>
      </c>
      <c r="AX110" s="23">
        <v>3.95</v>
      </c>
      <c r="AY110" s="23">
        <v>0</v>
      </c>
      <c r="AZ110" s="23">
        <v>1.33</v>
      </c>
      <c r="BA110" s="23">
        <v>1.51</v>
      </c>
      <c r="BB110" s="23">
        <v>1.1499999999999999</v>
      </c>
      <c r="BC110" s="23">
        <v>0.27</v>
      </c>
      <c r="BD110" s="23">
        <v>0.17</v>
      </c>
      <c r="BE110" s="23">
        <v>0.04</v>
      </c>
      <c r="BF110" s="23">
        <v>0.03</v>
      </c>
      <c r="BG110" s="23">
        <v>0.08</v>
      </c>
      <c r="BH110" s="23">
        <v>0.11</v>
      </c>
      <c r="BI110" s="23">
        <v>0.35</v>
      </c>
      <c r="BJ110" s="23">
        <v>0</v>
      </c>
      <c r="BK110" s="23">
        <v>1.0900000000000001</v>
      </c>
      <c r="BL110" s="23">
        <v>0</v>
      </c>
      <c r="BM110" s="23">
        <v>0.33</v>
      </c>
      <c r="BN110" s="23">
        <v>0</v>
      </c>
      <c r="BO110" s="23">
        <v>0</v>
      </c>
      <c r="BP110" s="23">
        <v>0</v>
      </c>
      <c r="BQ110" s="23">
        <v>0</v>
      </c>
      <c r="BR110" s="23">
        <v>0.13</v>
      </c>
      <c r="BS110" s="23">
        <v>1.01</v>
      </c>
      <c r="BT110" s="23">
        <v>0</v>
      </c>
      <c r="BU110" s="23">
        <v>0</v>
      </c>
      <c r="BV110" s="23">
        <v>0.04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56.92</v>
      </c>
      <c r="CC110" s="24"/>
      <c r="CD110" s="24"/>
      <c r="CE110" s="23">
        <v>57.46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0</v>
      </c>
      <c r="CQ110" s="23">
        <v>0.7</v>
      </c>
    </row>
    <row r="111" spans="1:95" s="23" customFormat="1" x14ac:dyDescent="0.25">
      <c r="A111" s="30" t="str">
        <f>"248"</f>
        <v>248</v>
      </c>
      <c r="B111" s="21" t="s">
        <v>149</v>
      </c>
      <c r="C111" s="22" t="str">
        <f>"20"</f>
        <v>20</v>
      </c>
      <c r="D111" s="22">
        <v>0.21</v>
      </c>
      <c r="E111" s="22">
        <v>0.01</v>
      </c>
      <c r="F111" s="22">
        <v>0.93</v>
      </c>
      <c r="G111" s="22">
        <v>0</v>
      </c>
      <c r="H111" s="22">
        <v>1.31</v>
      </c>
      <c r="I111" s="22">
        <v>14.404779466666664</v>
      </c>
      <c r="J111" s="22">
        <v>0.68</v>
      </c>
      <c r="K111" s="22">
        <v>0.03</v>
      </c>
      <c r="L111" s="22">
        <v>0.68</v>
      </c>
      <c r="M111" s="22">
        <v>0</v>
      </c>
      <c r="N111" s="22">
        <v>0.63</v>
      </c>
      <c r="O111" s="22">
        <v>0.6</v>
      </c>
      <c r="P111" s="22">
        <v>0.09</v>
      </c>
      <c r="Q111" s="22">
        <v>0</v>
      </c>
      <c r="R111" s="22">
        <v>0</v>
      </c>
      <c r="S111" s="22">
        <v>0.05</v>
      </c>
      <c r="T111" s="22">
        <v>0.28000000000000003</v>
      </c>
      <c r="U111" s="22">
        <v>77.72</v>
      </c>
      <c r="V111" s="22">
        <v>19.32</v>
      </c>
      <c r="W111" s="22">
        <v>1.68</v>
      </c>
      <c r="X111" s="22">
        <v>1.48</v>
      </c>
      <c r="Y111" s="22">
        <v>3</v>
      </c>
      <c r="Z111" s="22">
        <v>7.0000000000000007E-2</v>
      </c>
      <c r="AA111" s="22">
        <v>4.4800000000000004</v>
      </c>
      <c r="AB111" s="22">
        <v>147.85</v>
      </c>
      <c r="AC111" s="22">
        <v>38.270000000000003</v>
      </c>
      <c r="AD111" s="22">
        <v>0.05</v>
      </c>
      <c r="AE111" s="22">
        <v>0</v>
      </c>
      <c r="AF111" s="22">
        <v>0</v>
      </c>
      <c r="AG111" s="22">
        <v>0.05</v>
      </c>
      <c r="AH111" s="22">
        <v>0.1</v>
      </c>
      <c r="AI111" s="22">
        <v>0.4</v>
      </c>
      <c r="AJ111" s="23">
        <v>0</v>
      </c>
      <c r="AK111" s="23">
        <v>4.93</v>
      </c>
      <c r="AL111" s="23">
        <v>4.47</v>
      </c>
      <c r="AM111" s="23">
        <v>8.1300000000000008</v>
      </c>
      <c r="AN111" s="23">
        <v>2.96</v>
      </c>
      <c r="AO111" s="23">
        <v>1.57</v>
      </c>
      <c r="AP111" s="23">
        <v>3.45</v>
      </c>
      <c r="AQ111" s="23">
        <v>1.29</v>
      </c>
      <c r="AR111" s="23">
        <v>5.05</v>
      </c>
      <c r="AS111" s="23">
        <v>3.7</v>
      </c>
      <c r="AT111" s="23">
        <v>4.16</v>
      </c>
      <c r="AU111" s="23">
        <v>4.93</v>
      </c>
      <c r="AV111" s="23">
        <v>2.1800000000000002</v>
      </c>
      <c r="AW111" s="23">
        <v>3.58</v>
      </c>
      <c r="AX111" s="23">
        <v>30.73</v>
      </c>
      <c r="AY111" s="23">
        <v>0</v>
      </c>
      <c r="AZ111" s="23">
        <v>9.2100000000000009</v>
      </c>
      <c r="BA111" s="23">
        <v>5.16</v>
      </c>
      <c r="BB111" s="23">
        <v>2.71</v>
      </c>
      <c r="BC111" s="23">
        <v>1.96</v>
      </c>
      <c r="BD111" s="23">
        <v>0.04</v>
      </c>
      <c r="BE111" s="23">
        <v>0.01</v>
      </c>
      <c r="BF111" s="23">
        <v>0.01</v>
      </c>
      <c r="BG111" s="23">
        <v>0.02</v>
      </c>
      <c r="BH111" s="23">
        <v>0.03</v>
      </c>
      <c r="BI111" s="23">
        <v>0.09</v>
      </c>
      <c r="BJ111" s="23">
        <v>0</v>
      </c>
      <c r="BK111" s="23">
        <v>0.28000000000000003</v>
      </c>
      <c r="BL111" s="23">
        <v>0</v>
      </c>
      <c r="BM111" s="23">
        <v>0.08</v>
      </c>
      <c r="BN111" s="23">
        <v>0</v>
      </c>
      <c r="BO111" s="23">
        <v>0</v>
      </c>
      <c r="BP111" s="23">
        <v>0</v>
      </c>
      <c r="BQ111" s="23">
        <v>0</v>
      </c>
      <c r="BR111" s="23">
        <v>0.03</v>
      </c>
      <c r="BS111" s="23">
        <v>0.25</v>
      </c>
      <c r="BT111" s="23">
        <v>0</v>
      </c>
      <c r="BU111" s="23">
        <v>0</v>
      </c>
      <c r="BV111" s="23">
        <v>0.02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21.13</v>
      </c>
      <c r="CC111" s="24"/>
      <c r="CD111" s="24"/>
      <c r="CE111" s="23">
        <v>29.13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0.2</v>
      </c>
      <c r="CQ111" s="23">
        <v>0.2</v>
      </c>
    </row>
    <row r="112" spans="1:95" s="23" customFormat="1" x14ac:dyDescent="0.25">
      <c r="A112" s="30" t="s">
        <v>211</v>
      </c>
      <c r="B112" s="21" t="s">
        <v>150</v>
      </c>
      <c r="C112" s="22" t="str">
        <f>"180"</f>
        <v>180</v>
      </c>
      <c r="D112" s="22">
        <v>0.48</v>
      </c>
      <c r="E112" s="22">
        <v>0.16</v>
      </c>
      <c r="F112" s="22">
        <v>0.06</v>
      </c>
      <c r="G112" s="22">
        <v>0</v>
      </c>
      <c r="H112" s="22">
        <v>29</v>
      </c>
      <c r="I112" s="22">
        <v>110.56529959199999</v>
      </c>
      <c r="J112" s="22">
        <v>0</v>
      </c>
      <c r="K112" s="22">
        <v>0</v>
      </c>
      <c r="L112" s="22">
        <v>0</v>
      </c>
      <c r="M112" s="22">
        <v>0</v>
      </c>
      <c r="N112" s="22">
        <v>27.6</v>
      </c>
      <c r="O112" s="22">
        <v>0.23</v>
      </c>
      <c r="P112" s="22">
        <v>1.17</v>
      </c>
      <c r="Q112" s="22">
        <v>0</v>
      </c>
      <c r="R112" s="22">
        <v>0</v>
      </c>
      <c r="S112" s="22">
        <v>0</v>
      </c>
      <c r="T112" s="22">
        <v>0.34</v>
      </c>
      <c r="U112" s="22">
        <v>0.18</v>
      </c>
      <c r="V112" s="22">
        <v>112.07</v>
      </c>
      <c r="W112" s="22">
        <v>12.78</v>
      </c>
      <c r="X112" s="22">
        <v>7.26</v>
      </c>
      <c r="Y112" s="22">
        <v>9.5299999999999994</v>
      </c>
      <c r="Z112" s="22">
        <v>0.8</v>
      </c>
      <c r="AA112" s="22">
        <v>0</v>
      </c>
      <c r="AB112" s="22">
        <v>103.81</v>
      </c>
      <c r="AC112" s="22">
        <v>0</v>
      </c>
      <c r="AD112" s="22">
        <v>0</v>
      </c>
      <c r="AE112" s="22">
        <v>0.06</v>
      </c>
      <c r="AF112" s="22">
        <v>0.17</v>
      </c>
      <c r="AG112" s="22">
        <v>0.27</v>
      </c>
      <c r="AH112" s="22">
        <v>0</v>
      </c>
      <c r="AI112" s="22">
        <v>0.1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180.02</v>
      </c>
      <c r="CC112" s="24"/>
      <c r="CD112" s="24"/>
      <c r="CE112" s="23">
        <v>17.3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18</v>
      </c>
      <c r="CQ112" s="23">
        <v>0</v>
      </c>
    </row>
    <row r="113" spans="1:95" s="23" customFormat="1" ht="31.5" x14ac:dyDescent="0.25">
      <c r="A113" s="30" t="str">
        <f>"1.5"</f>
        <v>1.5</v>
      </c>
      <c r="B113" s="21" t="s">
        <v>100</v>
      </c>
      <c r="C113" s="22" t="str">
        <f>"20"</f>
        <v>20</v>
      </c>
      <c r="D113" s="22">
        <v>1.58</v>
      </c>
      <c r="E113" s="22">
        <v>0</v>
      </c>
      <c r="F113" s="22">
        <v>0.2</v>
      </c>
      <c r="G113" s="22">
        <v>0</v>
      </c>
      <c r="H113" s="22">
        <v>10.32</v>
      </c>
      <c r="I113" s="22">
        <v>49.1</v>
      </c>
      <c r="J113" s="22">
        <v>0.04</v>
      </c>
      <c r="K113" s="22">
        <v>0</v>
      </c>
      <c r="L113" s="22">
        <v>0.04</v>
      </c>
      <c r="M113" s="22">
        <v>0</v>
      </c>
      <c r="N113" s="22">
        <v>0.42</v>
      </c>
      <c r="O113" s="22">
        <v>9.24</v>
      </c>
      <c r="P113" s="22">
        <v>0.66</v>
      </c>
      <c r="Q113" s="22">
        <v>0</v>
      </c>
      <c r="R113" s="22">
        <v>0</v>
      </c>
      <c r="S113" s="22">
        <v>0.06</v>
      </c>
      <c r="T113" s="22">
        <v>0.3</v>
      </c>
      <c r="U113" s="22">
        <v>0</v>
      </c>
      <c r="V113" s="22">
        <v>26.6</v>
      </c>
      <c r="W113" s="22">
        <v>4.5999999999999996</v>
      </c>
      <c r="X113" s="22">
        <v>6.6</v>
      </c>
      <c r="Y113" s="22">
        <v>17.399999999999999</v>
      </c>
      <c r="Z113" s="22">
        <v>0.4</v>
      </c>
      <c r="AA113" s="22">
        <v>0</v>
      </c>
      <c r="AB113" s="22">
        <v>0</v>
      </c>
      <c r="AC113" s="22">
        <v>0</v>
      </c>
      <c r="AD113" s="22">
        <v>0.26</v>
      </c>
      <c r="AE113" s="22">
        <v>0.03</v>
      </c>
      <c r="AF113" s="22">
        <v>0.01</v>
      </c>
      <c r="AG113" s="22">
        <v>0.32</v>
      </c>
      <c r="AH113" s="22">
        <v>0.62</v>
      </c>
      <c r="AI113" s="22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</v>
      </c>
      <c r="BD113" s="23">
        <v>0</v>
      </c>
      <c r="BE113" s="23">
        <v>0</v>
      </c>
      <c r="BF113" s="23">
        <v>0</v>
      </c>
      <c r="BG113" s="23">
        <v>0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3">
        <v>7.54</v>
      </c>
      <c r="CC113" s="24"/>
      <c r="CD113" s="24"/>
      <c r="CE113" s="23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  <c r="CP113" s="23">
        <v>0</v>
      </c>
      <c r="CQ113" s="23">
        <v>0</v>
      </c>
    </row>
    <row r="114" spans="1:95" s="16" customFormat="1" x14ac:dyDescent="0.25">
      <c r="A114" s="31" t="s">
        <v>192</v>
      </c>
      <c r="B114" s="18" t="s">
        <v>129</v>
      </c>
      <c r="C114" s="19" t="str">
        <f>"20"</f>
        <v>20</v>
      </c>
      <c r="D114" s="19">
        <v>1.32</v>
      </c>
      <c r="E114" s="19">
        <v>0</v>
      </c>
      <c r="F114" s="19">
        <v>0.24</v>
      </c>
      <c r="G114" s="19">
        <v>0</v>
      </c>
      <c r="H114" s="19">
        <v>8.34</v>
      </c>
      <c r="I114" s="19">
        <v>38.676000000000002</v>
      </c>
      <c r="J114" s="19">
        <v>0.04</v>
      </c>
      <c r="K114" s="19">
        <v>0</v>
      </c>
      <c r="L114" s="19">
        <v>0.04</v>
      </c>
      <c r="M114" s="19">
        <v>0</v>
      </c>
      <c r="N114" s="19">
        <v>0.24</v>
      </c>
      <c r="O114" s="19">
        <v>6.44</v>
      </c>
      <c r="P114" s="19">
        <v>1.66</v>
      </c>
      <c r="Q114" s="19">
        <v>0</v>
      </c>
      <c r="R114" s="19">
        <v>0</v>
      </c>
      <c r="S114" s="19">
        <v>0.2</v>
      </c>
      <c r="T114" s="19">
        <v>0.5</v>
      </c>
      <c r="U114" s="19">
        <v>0</v>
      </c>
      <c r="V114" s="19">
        <v>49</v>
      </c>
      <c r="W114" s="19">
        <v>7</v>
      </c>
      <c r="X114" s="19">
        <v>9.4</v>
      </c>
      <c r="Y114" s="19">
        <v>31.6</v>
      </c>
      <c r="Z114" s="19">
        <v>0.78</v>
      </c>
      <c r="AA114" s="19">
        <v>0</v>
      </c>
      <c r="AB114" s="19">
        <v>1</v>
      </c>
      <c r="AC114" s="19">
        <v>0.2</v>
      </c>
      <c r="AD114" s="19">
        <v>0.28000000000000003</v>
      </c>
      <c r="AE114" s="19">
        <v>0.04</v>
      </c>
      <c r="AF114" s="19">
        <v>0.02</v>
      </c>
      <c r="AG114" s="19">
        <v>0.14000000000000001</v>
      </c>
      <c r="AH114" s="19">
        <v>0.4</v>
      </c>
      <c r="AI114" s="19">
        <v>0</v>
      </c>
      <c r="AJ114" s="16">
        <v>0</v>
      </c>
      <c r="AK114" s="16">
        <v>64.400000000000006</v>
      </c>
      <c r="AL114" s="16">
        <v>49.6</v>
      </c>
      <c r="AM114" s="16">
        <v>85.4</v>
      </c>
      <c r="AN114" s="16">
        <v>44.6</v>
      </c>
      <c r="AO114" s="16">
        <v>18.600000000000001</v>
      </c>
      <c r="AP114" s="16">
        <v>39.6</v>
      </c>
      <c r="AQ114" s="16">
        <v>16</v>
      </c>
      <c r="AR114" s="16">
        <v>74.2</v>
      </c>
      <c r="AS114" s="16">
        <v>59.4</v>
      </c>
      <c r="AT114" s="16">
        <v>58.2</v>
      </c>
      <c r="AU114" s="16">
        <v>92.8</v>
      </c>
      <c r="AV114" s="16">
        <v>24.8</v>
      </c>
      <c r="AW114" s="16">
        <v>62</v>
      </c>
      <c r="AX114" s="16">
        <v>305.8</v>
      </c>
      <c r="AY114" s="16">
        <v>0</v>
      </c>
      <c r="AZ114" s="16">
        <v>105.2</v>
      </c>
      <c r="BA114" s="16">
        <v>58.2</v>
      </c>
      <c r="BB114" s="16">
        <v>36</v>
      </c>
      <c r="BC114" s="16">
        <v>26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0.03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0.02</v>
      </c>
      <c r="BT114" s="16">
        <v>0</v>
      </c>
      <c r="BU114" s="16">
        <v>0</v>
      </c>
      <c r="BV114" s="16">
        <v>0.1</v>
      </c>
      <c r="BW114" s="16">
        <v>0.02</v>
      </c>
      <c r="BX114" s="16">
        <v>0</v>
      </c>
      <c r="BY114" s="16">
        <v>0</v>
      </c>
      <c r="BZ114" s="16">
        <v>0</v>
      </c>
      <c r="CA114" s="16">
        <v>0</v>
      </c>
      <c r="CB114" s="16">
        <v>9.4</v>
      </c>
      <c r="CC114" s="20"/>
      <c r="CD114" s="20"/>
      <c r="CE114" s="16">
        <v>0.17</v>
      </c>
      <c r="CG114" s="16">
        <v>0</v>
      </c>
      <c r="CH114" s="16">
        <v>0</v>
      </c>
      <c r="CI114" s="16">
        <v>0</v>
      </c>
      <c r="CJ114" s="16">
        <v>0</v>
      </c>
      <c r="CK114" s="16">
        <v>0</v>
      </c>
      <c r="CL114" s="16">
        <v>0</v>
      </c>
      <c r="CM114" s="16">
        <v>0</v>
      </c>
      <c r="CN114" s="16">
        <v>0</v>
      </c>
      <c r="CO114" s="16">
        <v>0</v>
      </c>
      <c r="CP114" s="16">
        <v>0</v>
      </c>
      <c r="CQ114" s="16">
        <v>0</v>
      </c>
    </row>
    <row r="115" spans="1:95" s="27" customFormat="1" x14ac:dyDescent="0.25">
      <c r="A115" s="32"/>
      <c r="B115" s="25" t="s">
        <v>112</v>
      </c>
      <c r="C115" s="26"/>
      <c r="D115" s="26">
        <v>20.18</v>
      </c>
      <c r="E115" s="26">
        <v>9.17</v>
      </c>
      <c r="F115" s="26">
        <v>23.66</v>
      </c>
      <c r="G115" s="26">
        <v>0</v>
      </c>
      <c r="H115" s="26">
        <v>105.24</v>
      </c>
      <c r="I115" s="26">
        <v>694.87</v>
      </c>
      <c r="J115" s="26">
        <v>11.72</v>
      </c>
      <c r="K115" s="26">
        <v>0.46</v>
      </c>
      <c r="L115" s="26">
        <v>11.72</v>
      </c>
      <c r="M115" s="26">
        <v>0</v>
      </c>
      <c r="N115" s="26">
        <v>37.69</v>
      </c>
      <c r="O115" s="26">
        <v>57.52</v>
      </c>
      <c r="P115" s="26">
        <v>10.029999999999999</v>
      </c>
      <c r="Q115" s="26">
        <v>0</v>
      </c>
      <c r="R115" s="26">
        <v>0</v>
      </c>
      <c r="S115" s="26">
        <v>0.7</v>
      </c>
      <c r="T115" s="26">
        <v>6.16</v>
      </c>
      <c r="U115" s="26">
        <v>658.64</v>
      </c>
      <c r="V115" s="26">
        <v>798.3</v>
      </c>
      <c r="W115" s="26">
        <v>105.91</v>
      </c>
      <c r="X115" s="26">
        <v>85.74</v>
      </c>
      <c r="Y115" s="26">
        <v>361.92</v>
      </c>
      <c r="Z115" s="26">
        <v>5.47</v>
      </c>
      <c r="AA115" s="26">
        <v>95.96</v>
      </c>
      <c r="AB115" s="26">
        <v>1046.77</v>
      </c>
      <c r="AC115" s="26">
        <v>315.16000000000003</v>
      </c>
      <c r="AD115" s="26">
        <v>2</v>
      </c>
      <c r="AE115" s="26">
        <v>0.28000000000000003</v>
      </c>
      <c r="AF115" s="26">
        <v>0.38</v>
      </c>
      <c r="AG115" s="26">
        <v>5.73</v>
      </c>
      <c r="AH115" s="26">
        <v>11.04</v>
      </c>
      <c r="AI115" s="26">
        <v>10.36</v>
      </c>
      <c r="AJ115" s="27">
        <v>0</v>
      </c>
      <c r="AK115" s="27">
        <v>278.47000000000003</v>
      </c>
      <c r="AL115" s="27">
        <v>250.43</v>
      </c>
      <c r="AM115" s="27">
        <v>370.79</v>
      </c>
      <c r="AN115" s="27">
        <v>257.35000000000002</v>
      </c>
      <c r="AO115" s="27">
        <v>88.29</v>
      </c>
      <c r="AP115" s="27">
        <v>186.6</v>
      </c>
      <c r="AQ115" s="27">
        <v>77.489999999999995</v>
      </c>
      <c r="AR115" s="27">
        <v>319.27999999999997</v>
      </c>
      <c r="AS115" s="27">
        <v>253.86</v>
      </c>
      <c r="AT115" s="27">
        <v>293.64</v>
      </c>
      <c r="AU115" s="27">
        <v>575.16</v>
      </c>
      <c r="AV115" s="27">
        <v>109.47</v>
      </c>
      <c r="AW115" s="27">
        <v>237.14</v>
      </c>
      <c r="AX115" s="27">
        <v>1973.1</v>
      </c>
      <c r="AY115" s="27">
        <v>0</v>
      </c>
      <c r="AZ115" s="27">
        <v>559.01</v>
      </c>
      <c r="BA115" s="27">
        <v>294.92</v>
      </c>
      <c r="BB115" s="27">
        <v>180.56</v>
      </c>
      <c r="BC115" s="27">
        <v>115.29</v>
      </c>
      <c r="BD115" s="27">
        <v>0.43</v>
      </c>
      <c r="BE115" s="27">
        <v>0.1</v>
      </c>
      <c r="BF115" s="27">
        <v>0.08</v>
      </c>
      <c r="BG115" s="27">
        <v>0.22</v>
      </c>
      <c r="BH115" s="27">
        <v>0.28000000000000003</v>
      </c>
      <c r="BI115" s="27">
        <v>0.9</v>
      </c>
      <c r="BJ115" s="27">
        <v>0</v>
      </c>
      <c r="BK115" s="27">
        <v>3</v>
      </c>
      <c r="BL115" s="27">
        <v>0</v>
      </c>
      <c r="BM115" s="27">
        <v>0.89</v>
      </c>
      <c r="BN115" s="27">
        <v>0</v>
      </c>
      <c r="BO115" s="27">
        <v>0</v>
      </c>
      <c r="BP115" s="27">
        <v>0</v>
      </c>
      <c r="BQ115" s="27">
        <v>0</v>
      </c>
      <c r="BR115" s="27">
        <v>0.33</v>
      </c>
      <c r="BS115" s="27">
        <v>2.73</v>
      </c>
      <c r="BT115" s="27">
        <v>0</v>
      </c>
      <c r="BU115" s="27">
        <v>0</v>
      </c>
      <c r="BV115" s="27">
        <v>0.38</v>
      </c>
      <c r="BW115" s="27">
        <v>0.03</v>
      </c>
      <c r="BX115" s="27">
        <v>0</v>
      </c>
      <c r="BY115" s="27">
        <v>0</v>
      </c>
      <c r="BZ115" s="27">
        <v>0</v>
      </c>
      <c r="CA115" s="27">
        <v>0</v>
      </c>
      <c r="CB115" s="27">
        <v>677.16</v>
      </c>
      <c r="CC115" s="14"/>
      <c r="CD115" s="14" t="e">
        <f>$I$115/#REF!*100</f>
        <v>#REF!</v>
      </c>
      <c r="CE115" s="27">
        <v>270.42</v>
      </c>
      <c r="CG115" s="27">
        <v>0</v>
      </c>
      <c r="CH115" s="27">
        <v>0</v>
      </c>
      <c r="CI115" s="27">
        <v>0</v>
      </c>
      <c r="CJ115" s="27">
        <v>0</v>
      </c>
      <c r="CK115" s="27">
        <v>0</v>
      </c>
      <c r="CL115" s="27">
        <v>0</v>
      </c>
      <c r="CM115" s="27">
        <v>0</v>
      </c>
      <c r="CN115" s="27">
        <v>0</v>
      </c>
      <c r="CO115" s="27">
        <v>0</v>
      </c>
      <c r="CP115" s="27">
        <v>19.350000000000001</v>
      </c>
      <c r="CQ115" s="27">
        <v>2.31</v>
      </c>
    </row>
    <row r="116" spans="1:95" x14ac:dyDescent="0.25">
      <c r="A116" s="29"/>
      <c r="B116" s="17" t="s">
        <v>113</v>
      </c>
    </row>
    <row r="117" spans="1:95" s="23" customFormat="1" x14ac:dyDescent="0.25">
      <c r="A117" s="30" t="s">
        <v>212</v>
      </c>
      <c r="B117" s="21" t="s">
        <v>151</v>
      </c>
      <c r="C117" s="22" t="str">
        <f>"70"</f>
        <v>70</v>
      </c>
      <c r="D117" s="22">
        <v>7.89</v>
      </c>
      <c r="E117" s="22">
        <v>4.6500000000000004</v>
      </c>
      <c r="F117" s="22">
        <v>7.8</v>
      </c>
      <c r="G117" s="22">
        <v>0</v>
      </c>
      <c r="H117" s="22">
        <v>17.649999999999999</v>
      </c>
      <c r="I117" s="22">
        <v>171.81482113240008</v>
      </c>
      <c r="J117" s="22">
        <v>4.03</v>
      </c>
      <c r="K117" s="22">
        <v>0.31</v>
      </c>
      <c r="L117" s="22">
        <v>4.03</v>
      </c>
      <c r="M117" s="22">
        <v>0</v>
      </c>
      <c r="N117" s="22">
        <v>1.06</v>
      </c>
      <c r="O117" s="22">
        <v>15.55</v>
      </c>
      <c r="P117" s="22">
        <v>1.04</v>
      </c>
      <c r="Q117" s="22">
        <v>0</v>
      </c>
      <c r="R117" s="22">
        <v>0</v>
      </c>
      <c r="S117" s="22">
        <v>0.06</v>
      </c>
      <c r="T117" s="22">
        <v>1.38</v>
      </c>
      <c r="U117" s="22">
        <v>0</v>
      </c>
      <c r="V117" s="22">
        <v>213.64</v>
      </c>
      <c r="W117" s="22">
        <v>18.2</v>
      </c>
      <c r="X117" s="22">
        <v>13.13</v>
      </c>
      <c r="Y117" s="22">
        <v>74.53</v>
      </c>
      <c r="Z117" s="22">
        <v>1.02</v>
      </c>
      <c r="AA117" s="22">
        <v>17.89</v>
      </c>
      <c r="AB117" s="22">
        <v>17.13</v>
      </c>
      <c r="AC117" s="22">
        <v>33.32</v>
      </c>
      <c r="AD117" s="22">
        <v>0.62</v>
      </c>
      <c r="AE117" s="22">
        <v>0.06</v>
      </c>
      <c r="AF117" s="22">
        <v>0.06</v>
      </c>
      <c r="AG117" s="22">
        <v>1.29</v>
      </c>
      <c r="AH117" s="22">
        <v>3.01</v>
      </c>
      <c r="AI117" s="22">
        <v>1.95</v>
      </c>
      <c r="AJ117" s="23">
        <v>0</v>
      </c>
      <c r="AK117" s="23">
        <v>330.41</v>
      </c>
      <c r="AL117" s="23">
        <v>268.62</v>
      </c>
      <c r="AM117" s="23">
        <v>500.22</v>
      </c>
      <c r="AN117" s="23">
        <v>415.71</v>
      </c>
      <c r="AO117" s="23">
        <v>134.18</v>
      </c>
      <c r="AP117" s="23">
        <v>250.8</v>
      </c>
      <c r="AQ117" s="23">
        <v>72.680000000000007</v>
      </c>
      <c r="AR117" s="23">
        <v>286.01</v>
      </c>
      <c r="AS117" s="23">
        <v>319.85000000000002</v>
      </c>
      <c r="AT117" s="23">
        <v>346.39</v>
      </c>
      <c r="AU117" s="23">
        <v>480.05</v>
      </c>
      <c r="AV117" s="23">
        <v>199.12</v>
      </c>
      <c r="AW117" s="23">
        <v>282.70999999999998</v>
      </c>
      <c r="AX117" s="23">
        <v>1322.74</v>
      </c>
      <c r="AY117" s="23">
        <v>61.87</v>
      </c>
      <c r="AZ117" s="23">
        <v>345.39</v>
      </c>
      <c r="BA117" s="23">
        <v>285.42</v>
      </c>
      <c r="BB117" s="23">
        <v>203.62</v>
      </c>
      <c r="BC117" s="23">
        <v>101.61</v>
      </c>
      <c r="BD117" s="23">
        <v>0.13</v>
      </c>
      <c r="BE117" s="23">
        <v>0.03</v>
      </c>
      <c r="BF117" s="23">
        <v>0.03</v>
      </c>
      <c r="BG117" s="23">
        <v>7.0000000000000007E-2</v>
      </c>
      <c r="BH117" s="23">
        <v>0.09</v>
      </c>
      <c r="BI117" s="23">
        <v>0.28000000000000003</v>
      </c>
      <c r="BJ117" s="23">
        <v>0</v>
      </c>
      <c r="BK117" s="23">
        <v>0.92</v>
      </c>
      <c r="BL117" s="23">
        <v>0</v>
      </c>
      <c r="BM117" s="23">
        <v>0.28000000000000003</v>
      </c>
      <c r="BN117" s="23">
        <v>0</v>
      </c>
      <c r="BO117" s="23">
        <v>0</v>
      </c>
      <c r="BP117" s="23">
        <v>0</v>
      </c>
      <c r="BQ117" s="23">
        <v>0</v>
      </c>
      <c r="BR117" s="23">
        <v>0.1</v>
      </c>
      <c r="BS117" s="23">
        <v>0.92</v>
      </c>
      <c r="BT117" s="23">
        <v>0</v>
      </c>
      <c r="BU117" s="23">
        <v>0</v>
      </c>
      <c r="BV117" s="23">
        <v>0.34</v>
      </c>
      <c r="BW117" s="23">
        <v>0.01</v>
      </c>
      <c r="BX117" s="23">
        <v>0</v>
      </c>
      <c r="BY117" s="23">
        <v>0</v>
      </c>
      <c r="BZ117" s="23">
        <v>0</v>
      </c>
      <c r="CA117" s="23">
        <v>0</v>
      </c>
      <c r="CB117" s="23">
        <v>49.72</v>
      </c>
      <c r="CC117" s="24"/>
      <c r="CD117" s="24"/>
      <c r="CE117" s="23">
        <v>20.75</v>
      </c>
      <c r="CG117" s="23">
        <v>0</v>
      </c>
      <c r="CH117" s="23">
        <v>0</v>
      </c>
      <c r="CI117" s="23">
        <v>0</v>
      </c>
      <c r="CJ117" s="23">
        <v>0</v>
      </c>
      <c r="CK117" s="23">
        <v>0</v>
      </c>
      <c r="CL117" s="23">
        <v>0</v>
      </c>
      <c r="CM117" s="23">
        <v>0</v>
      </c>
      <c r="CN117" s="23">
        <v>0</v>
      </c>
      <c r="CO117" s="23">
        <v>0</v>
      </c>
      <c r="CP117" s="23">
        <v>0</v>
      </c>
      <c r="CQ117" s="23">
        <v>0.77</v>
      </c>
    </row>
    <row r="118" spans="1:95" s="16" customFormat="1" x14ac:dyDescent="0.25">
      <c r="A118" s="31" t="str">
        <f>"301"</f>
        <v>301</v>
      </c>
      <c r="B118" s="18" t="s">
        <v>122</v>
      </c>
      <c r="C118" s="19" t="str">
        <f>"180"</f>
        <v>180</v>
      </c>
      <c r="D118" s="19">
        <v>1.4</v>
      </c>
      <c r="E118" s="19">
        <v>1.31</v>
      </c>
      <c r="F118" s="19">
        <v>1.31</v>
      </c>
      <c r="G118" s="19">
        <v>0</v>
      </c>
      <c r="H118" s="19">
        <v>10.220000000000001</v>
      </c>
      <c r="I118" s="19">
        <v>56.165022</v>
      </c>
      <c r="J118" s="19">
        <v>0.9</v>
      </c>
      <c r="K118" s="19">
        <v>0</v>
      </c>
      <c r="L118" s="19">
        <v>0.9</v>
      </c>
      <c r="M118" s="19">
        <v>0</v>
      </c>
      <c r="N118" s="19">
        <v>10.130000000000001</v>
      </c>
      <c r="O118" s="19">
        <v>0</v>
      </c>
      <c r="P118" s="19">
        <v>0.09</v>
      </c>
      <c r="Q118" s="19">
        <v>0</v>
      </c>
      <c r="R118" s="19">
        <v>0</v>
      </c>
      <c r="S118" s="19">
        <v>0.05</v>
      </c>
      <c r="T118" s="19">
        <v>0.37</v>
      </c>
      <c r="U118" s="19">
        <v>22.59</v>
      </c>
      <c r="V118" s="19">
        <v>58.05</v>
      </c>
      <c r="W118" s="19">
        <v>47.76</v>
      </c>
      <c r="X118" s="19">
        <v>5.48</v>
      </c>
      <c r="Y118" s="19">
        <v>35.24</v>
      </c>
      <c r="Z118" s="19">
        <v>0.06</v>
      </c>
      <c r="AA118" s="19">
        <v>5.4</v>
      </c>
      <c r="AB118" s="19">
        <v>3.6</v>
      </c>
      <c r="AC118" s="19">
        <v>9.9</v>
      </c>
      <c r="AD118" s="19">
        <v>0</v>
      </c>
      <c r="AE118" s="19">
        <v>0.01</v>
      </c>
      <c r="AF118" s="19">
        <v>0.05</v>
      </c>
      <c r="AG118" s="19">
        <v>0.04</v>
      </c>
      <c r="AH118" s="19">
        <v>0.36</v>
      </c>
      <c r="AI118" s="19">
        <v>0.23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165.87</v>
      </c>
      <c r="CC118" s="20"/>
      <c r="CD118" s="20"/>
      <c r="CE118" s="16">
        <v>6</v>
      </c>
      <c r="CG118" s="16">
        <v>0</v>
      </c>
      <c r="CH118" s="16">
        <v>0</v>
      </c>
      <c r="CI118" s="16">
        <v>0</v>
      </c>
      <c r="CJ118" s="16">
        <v>0</v>
      </c>
      <c r="CK118" s="16">
        <v>0</v>
      </c>
      <c r="CL118" s="16">
        <v>0</v>
      </c>
      <c r="CM118" s="16">
        <v>0</v>
      </c>
      <c r="CN118" s="16">
        <v>0</v>
      </c>
      <c r="CO118" s="16">
        <v>0</v>
      </c>
      <c r="CP118" s="16">
        <v>9</v>
      </c>
      <c r="CQ118" s="16">
        <v>0</v>
      </c>
    </row>
    <row r="119" spans="1:95" s="27" customFormat="1" x14ac:dyDescent="0.25">
      <c r="A119" s="32"/>
      <c r="B119" s="25" t="s">
        <v>116</v>
      </c>
      <c r="C119" s="26"/>
      <c r="D119" s="26">
        <v>9.2899999999999991</v>
      </c>
      <c r="E119" s="26">
        <v>5.96</v>
      </c>
      <c r="F119" s="26">
        <v>9.11</v>
      </c>
      <c r="G119" s="26">
        <v>0</v>
      </c>
      <c r="H119" s="26">
        <v>27.87</v>
      </c>
      <c r="I119" s="26">
        <v>227.98</v>
      </c>
      <c r="J119" s="26">
        <v>4.93</v>
      </c>
      <c r="K119" s="26">
        <v>0.31</v>
      </c>
      <c r="L119" s="26">
        <v>4.93</v>
      </c>
      <c r="M119" s="26">
        <v>0</v>
      </c>
      <c r="N119" s="26">
        <v>11.19</v>
      </c>
      <c r="O119" s="26">
        <v>15.55</v>
      </c>
      <c r="P119" s="26">
        <v>1.1299999999999999</v>
      </c>
      <c r="Q119" s="26">
        <v>0</v>
      </c>
      <c r="R119" s="26">
        <v>0</v>
      </c>
      <c r="S119" s="26">
        <v>0.1</v>
      </c>
      <c r="T119" s="26">
        <v>1.75</v>
      </c>
      <c r="U119" s="26">
        <v>22.59</v>
      </c>
      <c r="V119" s="26">
        <v>271.69</v>
      </c>
      <c r="W119" s="26">
        <v>65.95</v>
      </c>
      <c r="X119" s="26">
        <v>18.61</v>
      </c>
      <c r="Y119" s="26">
        <v>109.76</v>
      </c>
      <c r="Z119" s="26">
        <v>1.08</v>
      </c>
      <c r="AA119" s="26">
        <v>23.29</v>
      </c>
      <c r="AB119" s="26">
        <v>20.73</v>
      </c>
      <c r="AC119" s="26">
        <v>43.22</v>
      </c>
      <c r="AD119" s="26">
        <v>0.62</v>
      </c>
      <c r="AE119" s="26">
        <v>7.0000000000000007E-2</v>
      </c>
      <c r="AF119" s="26">
        <v>0.12</v>
      </c>
      <c r="AG119" s="26">
        <v>1.32</v>
      </c>
      <c r="AH119" s="26">
        <v>3.37</v>
      </c>
      <c r="AI119" s="26">
        <v>2.19</v>
      </c>
      <c r="AJ119" s="27">
        <v>0</v>
      </c>
      <c r="AK119" s="27">
        <v>330.41</v>
      </c>
      <c r="AL119" s="27">
        <v>268.62</v>
      </c>
      <c r="AM119" s="27">
        <v>500.22</v>
      </c>
      <c r="AN119" s="27">
        <v>415.71</v>
      </c>
      <c r="AO119" s="27">
        <v>134.18</v>
      </c>
      <c r="AP119" s="27">
        <v>250.8</v>
      </c>
      <c r="AQ119" s="27">
        <v>72.680000000000007</v>
      </c>
      <c r="AR119" s="27">
        <v>286.01</v>
      </c>
      <c r="AS119" s="27">
        <v>319.85000000000002</v>
      </c>
      <c r="AT119" s="27">
        <v>346.39</v>
      </c>
      <c r="AU119" s="27">
        <v>480.05</v>
      </c>
      <c r="AV119" s="27">
        <v>199.12</v>
      </c>
      <c r="AW119" s="27">
        <v>282.70999999999998</v>
      </c>
      <c r="AX119" s="27">
        <v>1322.74</v>
      </c>
      <c r="AY119" s="27">
        <v>61.87</v>
      </c>
      <c r="AZ119" s="27">
        <v>345.39</v>
      </c>
      <c r="BA119" s="27">
        <v>285.42</v>
      </c>
      <c r="BB119" s="27">
        <v>203.62</v>
      </c>
      <c r="BC119" s="27">
        <v>101.61</v>
      </c>
      <c r="BD119" s="27">
        <v>0.13</v>
      </c>
      <c r="BE119" s="27">
        <v>0.03</v>
      </c>
      <c r="BF119" s="27">
        <v>0.03</v>
      </c>
      <c r="BG119" s="27">
        <v>7.0000000000000007E-2</v>
      </c>
      <c r="BH119" s="27">
        <v>0.09</v>
      </c>
      <c r="BI119" s="27">
        <v>0.28000000000000003</v>
      </c>
      <c r="BJ119" s="27">
        <v>0</v>
      </c>
      <c r="BK119" s="27">
        <v>0.92</v>
      </c>
      <c r="BL119" s="27">
        <v>0</v>
      </c>
      <c r="BM119" s="27">
        <v>0.28000000000000003</v>
      </c>
      <c r="BN119" s="27">
        <v>0</v>
      </c>
      <c r="BO119" s="27">
        <v>0</v>
      </c>
      <c r="BP119" s="27">
        <v>0</v>
      </c>
      <c r="BQ119" s="27">
        <v>0</v>
      </c>
      <c r="BR119" s="27">
        <v>0.1</v>
      </c>
      <c r="BS119" s="27">
        <v>0.92</v>
      </c>
      <c r="BT119" s="27">
        <v>0</v>
      </c>
      <c r="BU119" s="27">
        <v>0</v>
      </c>
      <c r="BV119" s="27">
        <v>0.34</v>
      </c>
      <c r="BW119" s="27">
        <v>0.01</v>
      </c>
      <c r="BX119" s="27">
        <v>0</v>
      </c>
      <c r="BY119" s="27">
        <v>0</v>
      </c>
      <c r="BZ119" s="27">
        <v>0</v>
      </c>
      <c r="CA119" s="27">
        <v>0</v>
      </c>
      <c r="CB119" s="27">
        <v>215.59</v>
      </c>
      <c r="CC119" s="14"/>
      <c r="CD119" s="14" t="e">
        <f>$I$119/#REF!*100</f>
        <v>#REF!</v>
      </c>
      <c r="CE119" s="27">
        <v>26.75</v>
      </c>
      <c r="CG119" s="27">
        <v>0</v>
      </c>
      <c r="CH119" s="27">
        <v>0</v>
      </c>
      <c r="CI119" s="27">
        <v>0</v>
      </c>
      <c r="CJ119" s="27">
        <v>0</v>
      </c>
      <c r="CK119" s="27">
        <v>0</v>
      </c>
      <c r="CL119" s="27">
        <v>0</v>
      </c>
      <c r="CM119" s="27">
        <v>0</v>
      </c>
      <c r="CN119" s="27">
        <v>0</v>
      </c>
      <c r="CO119" s="27">
        <v>0</v>
      </c>
      <c r="CP119" s="27">
        <v>9</v>
      </c>
      <c r="CQ119" s="27">
        <v>0.77</v>
      </c>
    </row>
    <row r="120" spans="1:95" s="27" customFormat="1" x14ac:dyDescent="0.25">
      <c r="A120" s="32"/>
      <c r="B120" s="25" t="s">
        <v>117</v>
      </c>
      <c r="C120" s="26"/>
      <c r="D120" s="26">
        <v>43.24</v>
      </c>
      <c r="E120" s="26">
        <v>23</v>
      </c>
      <c r="F120" s="26">
        <v>47.49</v>
      </c>
      <c r="G120" s="26">
        <v>0</v>
      </c>
      <c r="H120" s="26">
        <v>198.98</v>
      </c>
      <c r="I120" s="26">
        <v>1368.02</v>
      </c>
      <c r="J120" s="26">
        <v>23.95</v>
      </c>
      <c r="K120" s="26">
        <v>0.94</v>
      </c>
      <c r="L120" s="26">
        <v>23.95</v>
      </c>
      <c r="M120" s="26">
        <v>0</v>
      </c>
      <c r="N120" s="26">
        <v>80.38</v>
      </c>
      <c r="O120" s="26">
        <v>104.64</v>
      </c>
      <c r="P120" s="26">
        <v>13.96</v>
      </c>
      <c r="Q120" s="26">
        <v>0</v>
      </c>
      <c r="R120" s="26">
        <v>0</v>
      </c>
      <c r="S120" s="26">
        <v>1.76</v>
      </c>
      <c r="T120" s="26">
        <v>11.14</v>
      </c>
      <c r="U120" s="26">
        <v>964.6</v>
      </c>
      <c r="V120" s="26">
        <v>1552.05</v>
      </c>
      <c r="W120" s="26">
        <v>497.7</v>
      </c>
      <c r="X120" s="26">
        <v>159.51</v>
      </c>
      <c r="Y120" s="26">
        <v>746.78</v>
      </c>
      <c r="Z120" s="26">
        <v>9.52</v>
      </c>
      <c r="AA120" s="26">
        <v>210.18</v>
      </c>
      <c r="AB120" s="26">
        <v>1126.58</v>
      </c>
      <c r="AC120" s="26">
        <v>447.25</v>
      </c>
      <c r="AD120" s="26">
        <v>3.22</v>
      </c>
      <c r="AE120" s="26">
        <v>0.5</v>
      </c>
      <c r="AF120" s="26">
        <v>0.81</v>
      </c>
      <c r="AG120" s="26">
        <v>8.11</v>
      </c>
      <c r="AH120" s="26">
        <v>17.100000000000001</v>
      </c>
      <c r="AI120" s="26">
        <v>15.56</v>
      </c>
      <c r="AJ120" s="27">
        <v>0.2</v>
      </c>
      <c r="AK120" s="27">
        <v>775.69</v>
      </c>
      <c r="AL120" s="27">
        <v>647.78</v>
      </c>
      <c r="AM120" s="27">
        <v>1118.26</v>
      </c>
      <c r="AN120" s="27">
        <v>847</v>
      </c>
      <c r="AO120" s="27">
        <v>281.23</v>
      </c>
      <c r="AP120" s="27">
        <v>542.48</v>
      </c>
      <c r="AQ120" s="27">
        <v>224.04</v>
      </c>
      <c r="AR120" s="27">
        <v>748.1</v>
      </c>
      <c r="AS120" s="27">
        <v>664.23</v>
      </c>
      <c r="AT120" s="27">
        <v>736.14</v>
      </c>
      <c r="AU120" s="27">
        <v>1271.7</v>
      </c>
      <c r="AV120" s="27">
        <v>385.11</v>
      </c>
      <c r="AW120" s="27">
        <v>582.89</v>
      </c>
      <c r="AX120" s="27">
        <v>3851</v>
      </c>
      <c r="AY120" s="27">
        <v>61.87</v>
      </c>
      <c r="AZ120" s="27">
        <v>1189.48</v>
      </c>
      <c r="BA120" s="27">
        <v>723.69</v>
      </c>
      <c r="BB120" s="27">
        <v>529.98</v>
      </c>
      <c r="BC120" s="27">
        <v>242.81</v>
      </c>
      <c r="BD120" s="27">
        <v>0.82</v>
      </c>
      <c r="BE120" s="27">
        <v>0.19</v>
      </c>
      <c r="BF120" s="27">
        <v>0.2</v>
      </c>
      <c r="BG120" s="27">
        <v>0.52</v>
      </c>
      <c r="BH120" s="27">
        <v>0.66</v>
      </c>
      <c r="BI120" s="27">
        <v>2.06</v>
      </c>
      <c r="BJ120" s="27">
        <v>0.04</v>
      </c>
      <c r="BK120" s="27">
        <v>6.32</v>
      </c>
      <c r="BL120" s="27">
        <v>0.01</v>
      </c>
      <c r="BM120" s="27">
        <v>1.84</v>
      </c>
      <c r="BN120" s="27">
        <v>0.01</v>
      </c>
      <c r="BO120" s="27">
        <v>0</v>
      </c>
      <c r="BP120" s="27">
        <v>0</v>
      </c>
      <c r="BQ120" s="27">
        <v>0</v>
      </c>
      <c r="BR120" s="27">
        <v>0.7</v>
      </c>
      <c r="BS120" s="27">
        <v>5.74</v>
      </c>
      <c r="BT120" s="27">
        <v>0</v>
      </c>
      <c r="BU120" s="27">
        <v>0</v>
      </c>
      <c r="BV120" s="27">
        <v>0.85</v>
      </c>
      <c r="BW120" s="27">
        <v>0.05</v>
      </c>
      <c r="BX120" s="27">
        <v>0</v>
      </c>
      <c r="BY120" s="27">
        <v>0</v>
      </c>
      <c r="BZ120" s="27">
        <v>0</v>
      </c>
      <c r="CA120" s="27">
        <v>0</v>
      </c>
      <c r="CB120" s="27">
        <v>1180.53</v>
      </c>
      <c r="CC120" s="14"/>
      <c r="CD120" s="14"/>
      <c r="CE120" s="27">
        <v>397.94</v>
      </c>
      <c r="CG120" s="27">
        <v>2</v>
      </c>
      <c r="CH120" s="27">
        <v>2</v>
      </c>
      <c r="CI120" s="27">
        <v>2</v>
      </c>
      <c r="CJ120" s="27">
        <v>200</v>
      </c>
      <c r="CK120" s="27">
        <v>91</v>
      </c>
      <c r="CL120" s="27">
        <v>145.5</v>
      </c>
      <c r="CM120" s="27">
        <v>0.3</v>
      </c>
      <c r="CN120" s="27">
        <v>0.3</v>
      </c>
      <c r="CO120" s="27">
        <v>0.3</v>
      </c>
      <c r="CP120" s="27">
        <v>41.71</v>
      </c>
      <c r="CQ120" s="27">
        <v>3.77</v>
      </c>
    </row>
    <row r="121" spans="1:95" x14ac:dyDescent="0.25">
      <c r="A121" s="29"/>
      <c r="B121" s="8" t="s">
        <v>118</v>
      </c>
      <c r="D121" s="10">
        <v>13</v>
      </c>
      <c r="F121" s="10">
        <v>32</v>
      </c>
      <c r="H121" s="10">
        <v>55</v>
      </c>
    </row>
    <row r="122" spans="1:95" x14ac:dyDescent="0.25">
      <c r="A122" s="29"/>
    </row>
    <row r="124" spans="1:95" ht="29.25" customHeight="1" x14ac:dyDescent="0.25">
      <c r="A124" s="34" t="s">
        <v>93</v>
      </c>
      <c r="B124" s="33" t="s">
        <v>94</v>
      </c>
      <c r="C124" s="33" t="s">
        <v>73</v>
      </c>
      <c r="D124" s="36" t="s">
        <v>0</v>
      </c>
      <c r="E124" s="37"/>
      <c r="F124" s="36" t="s">
        <v>1</v>
      </c>
      <c r="G124" s="37"/>
      <c r="H124" s="33" t="s">
        <v>74</v>
      </c>
      <c r="I124" s="33" t="s">
        <v>95</v>
      </c>
      <c r="J124" s="11" t="s">
        <v>2</v>
      </c>
      <c r="K124" s="11" t="s">
        <v>3</v>
      </c>
      <c r="L124" s="11" t="s">
        <v>65</v>
      </c>
      <c r="M124" s="11" t="s">
        <v>4</v>
      </c>
      <c r="N124" s="11" t="s">
        <v>5</v>
      </c>
      <c r="O124" s="11" t="s">
        <v>6</v>
      </c>
      <c r="P124" s="11" t="s">
        <v>7</v>
      </c>
      <c r="Q124" s="11" t="s">
        <v>8</v>
      </c>
      <c r="R124" s="11" t="s">
        <v>9</v>
      </c>
      <c r="S124" s="11" t="s">
        <v>10</v>
      </c>
      <c r="T124" s="11" t="s">
        <v>11</v>
      </c>
      <c r="U124" s="11" t="s">
        <v>12</v>
      </c>
      <c r="V124" s="11" t="s">
        <v>13</v>
      </c>
      <c r="W124" s="33" t="s">
        <v>70</v>
      </c>
      <c r="X124" s="33"/>
      <c r="Y124" s="33"/>
      <c r="Z124" s="33"/>
      <c r="AA124" s="15" t="s">
        <v>69</v>
      </c>
      <c r="AB124" s="15"/>
      <c r="AC124" s="15"/>
      <c r="AD124" s="15"/>
      <c r="AE124" s="15"/>
      <c r="AF124" s="15"/>
      <c r="AG124" s="15"/>
      <c r="AH124" s="15"/>
      <c r="AI124" s="33" t="s">
        <v>79</v>
      </c>
      <c r="AJ124" s="16" t="s">
        <v>21</v>
      </c>
      <c r="AK124" s="16" t="s">
        <v>22</v>
      </c>
      <c r="AL124" s="16" t="s">
        <v>23</v>
      </c>
      <c r="AM124" s="16" t="s">
        <v>24</v>
      </c>
      <c r="AN124" s="16" t="s">
        <v>25</v>
      </c>
      <c r="AO124" s="16" t="s">
        <v>26</v>
      </c>
      <c r="AP124" s="16" t="s">
        <v>27</v>
      </c>
      <c r="AQ124" s="16" t="s">
        <v>28</v>
      </c>
      <c r="AR124" s="16" t="s">
        <v>29</v>
      </c>
      <c r="AS124" s="16" t="s">
        <v>30</v>
      </c>
      <c r="AT124" s="16" t="s">
        <v>31</v>
      </c>
      <c r="AU124" s="16" t="s">
        <v>32</v>
      </c>
      <c r="AV124" s="16" t="s">
        <v>33</v>
      </c>
      <c r="AW124" s="16" t="s">
        <v>34</v>
      </c>
      <c r="AX124" s="16" t="s">
        <v>35</v>
      </c>
      <c r="AY124" s="16" t="s">
        <v>36</v>
      </c>
      <c r="AZ124" s="16" t="s">
        <v>37</v>
      </c>
      <c r="BA124" s="16" t="s">
        <v>38</v>
      </c>
      <c r="BB124" s="16" t="s">
        <v>39</v>
      </c>
      <c r="BC124" s="16" t="s">
        <v>40</v>
      </c>
      <c r="BD124" s="16" t="s">
        <v>41</v>
      </c>
      <c r="BE124" s="16" t="s">
        <v>42</v>
      </c>
      <c r="BF124" s="16" t="s">
        <v>43</v>
      </c>
      <c r="BG124" s="16" t="s">
        <v>44</v>
      </c>
      <c r="BH124" s="16" t="s">
        <v>45</v>
      </c>
      <c r="BI124" s="16" t="s">
        <v>46</v>
      </c>
      <c r="BJ124" s="16" t="s">
        <v>47</v>
      </c>
      <c r="BK124" s="16" t="s">
        <v>48</v>
      </c>
      <c r="BL124" s="16" t="s">
        <v>49</v>
      </c>
      <c r="BM124" s="16" t="s">
        <v>50</v>
      </c>
      <c r="BN124" s="16" t="s">
        <v>51</v>
      </c>
      <c r="BO124" s="16" t="s">
        <v>52</v>
      </c>
      <c r="BP124" s="16" t="s">
        <v>53</v>
      </c>
      <c r="BQ124" s="16" t="s">
        <v>54</v>
      </c>
      <c r="BR124" s="16" t="s">
        <v>55</v>
      </c>
      <c r="BS124" s="16" t="s">
        <v>56</v>
      </c>
      <c r="BT124" s="16" t="s">
        <v>57</v>
      </c>
      <c r="BU124" s="16" t="s">
        <v>58</v>
      </c>
      <c r="BV124" s="16" t="s">
        <v>59</v>
      </c>
      <c r="BW124" s="16" t="s">
        <v>60</v>
      </c>
      <c r="BX124" s="16" t="s">
        <v>61</v>
      </c>
      <c r="BY124" s="16" t="s">
        <v>62</v>
      </c>
      <c r="BZ124" s="16" t="s">
        <v>63</v>
      </c>
      <c r="CA124" s="16" t="s">
        <v>64</v>
      </c>
      <c r="CB124" s="16"/>
      <c r="CC124" s="33" t="s">
        <v>80</v>
      </c>
      <c r="CD124" s="33" t="s">
        <v>81</v>
      </c>
      <c r="CE124" s="33"/>
      <c r="CF124" s="33"/>
      <c r="CG124" s="33" t="s">
        <v>82</v>
      </c>
      <c r="CH124" s="33" t="s">
        <v>83</v>
      </c>
      <c r="CI124" s="33" t="s">
        <v>84</v>
      </c>
      <c r="CJ124" s="33" t="s">
        <v>85</v>
      </c>
      <c r="CK124" s="33" t="s">
        <v>86</v>
      </c>
      <c r="CL124" s="33" t="s">
        <v>87</v>
      </c>
      <c r="CM124" s="33" t="s">
        <v>88</v>
      </c>
      <c r="CN124" s="33" t="s">
        <v>89</v>
      </c>
      <c r="CO124" s="33" t="s">
        <v>90</v>
      </c>
      <c r="CP124" s="33" t="s">
        <v>91</v>
      </c>
      <c r="CQ124" s="33" t="s">
        <v>92</v>
      </c>
    </row>
    <row r="125" spans="1:95" ht="15.75" customHeight="1" x14ac:dyDescent="0.25">
      <c r="A125" s="35"/>
      <c r="B125" s="33"/>
      <c r="C125" s="33"/>
      <c r="D125" s="38"/>
      <c r="E125" s="39"/>
      <c r="F125" s="38"/>
      <c r="G125" s="39"/>
      <c r="H125" s="33"/>
      <c r="I125" s="33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 t="s">
        <v>14</v>
      </c>
      <c r="X125" s="11" t="s">
        <v>15</v>
      </c>
      <c r="Y125" s="11" t="s">
        <v>16</v>
      </c>
      <c r="Z125" s="11" t="s">
        <v>17</v>
      </c>
      <c r="AA125" s="11" t="s">
        <v>66</v>
      </c>
      <c r="AB125" s="11" t="s">
        <v>18</v>
      </c>
      <c r="AC125" s="11" t="s">
        <v>67</v>
      </c>
      <c r="AD125" s="11" t="s">
        <v>68</v>
      </c>
      <c r="AE125" s="11" t="s">
        <v>71</v>
      </c>
      <c r="AF125" s="11" t="s">
        <v>72</v>
      </c>
      <c r="AG125" s="11" t="s">
        <v>19</v>
      </c>
      <c r="AH125" s="11" t="s">
        <v>20</v>
      </c>
      <c r="AI125" s="33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</row>
    <row r="126" spans="1:95" x14ac:dyDescent="0.25">
      <c r="A126" s="29"/>
      <c r="B126" s="17" t="s">
        <v>152</v>
      </c>
    </row>
    <row r="127" spans="1:95" x14ac:dyDescent="0.25">
      <c r="A127" s="29"/>
      <c r="B127" s="17" t="s">
        <v>99</v>
      </c>
    </row>
    <row r="128" spans="1:95" s="23" customFormat="1" ht="31.5" x14ac:dyDescent="0.25">
      <c r="A128" s="30" t="str">
        <f>"1.5"</f>
        <v>1.5</v>
      </c>
      <c r="B128" s="21" t="s">
        <v>100</v>
      </c>
      <c r="C128" s="22" t="str">
        <f>"35"</f>
        <v>35</v>
      </c>
      <c r="D128" s="22">
        <v>2.77</v>
      </c>
      <c r="E128" s="22">
        <v>0</v>
      </c>
      <c r="F128" s="22">
        <v>0.35</v>
      </c>
      <c r="G128" s="22">
        <v>0</v>
      </c>
      <c r="H128" s="22">
        <v>18.059999999999999</v>
      </c>
      <c r="I128" s="22">
        <v>85.924999999999997</v>
      </c>
      <c r="J128" s="22">
        <v>7.0000000000000007E-2</v>
      </c>
      <c r="K128" s="22">
        <v>0</v>
      </c>
      <c r="L128" s="22">
        <v>7.0000000000000007E-2</v>
      </c>
      <c r="M128" s="22">
        <v>0</v>
      </c>
      <c r="N128" s="22">
        <v>0.74</v>
      </c>
      <c r="O128" s="22">
        <v>16.170000000000002</v>
      </c>
      <c r="P128" s="22">
        <v>1.1599999999999999</v>
      </c>
      <c r="Q128" s="22">
        <v>0</v>
      </c>
      <c r="R128" s="22">
        <v>0</v>
      </c>
      <c r="S128" s="22">
        <v>0.11</v>
      </c>
      <c r="T128" s="22">
        <v>0.53</v>
      </c>
      <c r="U128" s="22">
        <v>0</v>
      </c>
      <c r="V128" s="22">
        <v>46.55</v>
      </c>
      <c r="W128" s="22">
        <v>8.0500000000000007</v>
      </c>
      <c r="X128" s="22">
        <v>11.55</v>
      </c>
      <c r="Y128" s="22">
        <v>30.45</v>
      </c>
      <c r="Z128" s="22">
        <v>0.7</v>
      </c>
      <c r="AA128" s="22">
        <v>0</v>
      </c>
      <c r="AB128" s="22">
        <v>0</v>
      </c>
      <c r="AC128" s="22">
        <v>0</v>
      </c>
      <c r="AD128" s="22">
        <v>0.46</v>
      </c>
      <c r="AE128" s="22">
        <v>0.06</v>
      </c>
      <c r="AF128" s="22">
        <v>0.02</v>
      </c>
      <c r="AG128" s="22">
        <v>0.56000000000000005</v>
      </c>
      <c r="AH128" s="22">
        <v>1.0900000000000001</v>
      </c>
      <c r="AI128" s="22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  <c r="AP128" s="23">
        <v>0</v>
      </c>
      <c r="AQ128" s="23">
        <v>0</v>
      </c>
      <c r="AR128" s="23">
        <v>0</v>
      </c>
      <c r="AS128" s="23">
        <v>0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0</v>
      </c>
      <c r="BC128" s="23">
        <v>0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0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13.2</v>
      </c>
      <c r="CC128" s="24"/>
      <c r="CD128" s="24"/>
      <c r="CE128" s="23">
        <v>0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  <c r="CP128" s="23">
        <v>0</v>
      </c>
      <c r="CQ128" s="23">
        <v>0</v>
      </c>
    </row>
    <row r="129" spans="1:95" s="23" customFormat="1" x14ac:dyDescent="0.25">
      <c r="A129" s="30" t="str">
        <f>"1.3"</f>
        <v>1.3</v>
      </c>
      <c r="B129" s="21" t="s">
        <v>101</v>
      </c>
      <c r="C129" s="22" t="str">
        <f>"5"</f>
        <v>5</v>
      </c>
      <c r="D129" s="22">
        <v>0.03</v>
      </c>
      <c r="E129" s="22">
        <v>0.03</v>
      </c>
      <c r="F129" s="22">
        <v>4.13</v>
      </c>
      <c r="G129" s="22">
        <v>0</v>
      </c>
      <c r="H129" s="22">
        <v>0.04</v>
      </c>
      <c r="I129" s="22">
        <v>37.377000000000002</v>
      </c>
      <c r="J129" s="22">
        <v>2.68</v>
      </c>
      <c r="K129" s="22">
        <v>0.13</v>
      </c>
      <c r="L129" s="22">
        <v>2.68</v>
      </c>
      <c r="M129" s="22">
        <v>0</v>
      </c>
      <c r="N129" s="22">
        <v>0.04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0.01</v>
      </c>
      <c r="U129" s="22">
        <v>0</v>
      </c>
      <c r="V129" s="22">
        <v>0.75</v>
      </c>
      <c r="W129" s="22">
        <v>0.6</v>
      </c>
      <c r="X129" s="22">
        <v>0</v>
      </c>
      <c r="Y129" s="22">
        <v>0.95</v>
      </c>
      <c r="Z129" s="22">
        <v>0.01</v>
      </c>
      <c r="AA129" s="22">
        <v>29.5</v>
      </c>
      <c r="AB129" s="22">
        <v>19</v>
      </c>
      <c r="AC129" s="22">
        <v>32.65</v>
      </c>
      <c r="AD129" s="22">
        <v>0.05</v>
      </c>
      <c r="AE129" s="22">
        <v>0</v>
      </c>
      <c r="AF129" s="22">
        <v>0.01</v>
      </c>
      <c r="AG129" s="22">
        <v>0</v>
      </c>
      <c r="AH129" s="22">
        <v>0.01</v>
      </c>
      <c r="AI129" s="22">
        <v>0</v>
      </c>
      <c r="AJ129" s="23">
        <v>0</v>
      </c>
      <c r="AK129" s="23">
        <v>1.3</v>
      </c>
      <c r="AL129" s="23">
        <v>1.25</v>
      </c>
      <c r="AM129" s="23">
        <v>2.35</v>
      </c>
      <c r="AN129" s="23">
        <v>1.4</v>
      </c>
      <c r="AO129" s="23">
        <v>0.55000000000000004</v>
      </c>
      <c r="AP129" s="23">
        <v>1.5</v>
      </c>
      <c r="AQ129" s="23">
        <v>1.35</v>
      </c>
      <c r="AR129" s="23">
        <v>1.3</v>
      </c>
      <c r="AS129" s="23">
        <v>1.1000000000000001</v>
      </c>
      <c r="AT129" s="23">
        <v>0.8</v>
      </c>
      <c r="AU129" s="23">
        <v>1.8</v>
      </c>
      <c r="AV129" s="23">
        <v>1.1000000000000001</v>
      </c>
      <c r="AW129" s="23">
        <v>0.75</v>
      </c>
      <c r="AX129" s="23">
        <v>4.45</v>
      </c>
      <c r="AY129" s="23">
        <v>0</v>
      </c>
      <c r="AZ129" s="23">
        <v>1.5</v>
      </c>
      <c r="BA129" s="23">
        <v>1.7</v>
      </c>
      <c r="BB129" s="23">
        <v>1.3</v>
      </c>
      <c r="BC129" s="23">
        <v>0.3</v>
      </c>
      <c r="BD129" s="23">
        <v>0.19</v>
      </c>
      <c r="BE129" s="23">
        <v>0.04</v>
      </c>
      <c r="BF129" s="23">
        <v>0.04</v>
      </c>
      <c r="BG129" s="23">
        <v>0.09</v>
      </c>
      <c r="BH129" s="23">
        <v>0.12</v>
      </c>
      <c r="BI129" s="23">
        <v>0.39</v>
      </c>
      <c r="BJ129" s="23">
        <v>0</v>
      </c>
      <c r="BK129" s="23">
        <v>1.23</v>
      </c>
      <c r="BL129" s="23">
        <v>0</v>
      </c>
      <c r="BM129" s="23">
        <v>0.38</v>
      </c>
      <c r="BN129" s="23">
        <v>0</v>
      </c>
      <c r="BO129" s="23">
        <v>0</v>
      </c>
      <c r="BP129" s="23">
        <v>0</v>
      </c>
      <c r="BQ129" s="23">
        <v>0</v>
      </c>
      <c r="BR129" s="23">
        <v>0.14000000000000001</v>
      </c>
      <c r="BS129" s="23">
        <v>1.1399999999999999</v>
      </c>
      <c r="BT129" s="23">
        <v>0</v>
      </c>
      <c r="BU129" s="23">
        <v>0</v>
      </c>
      <c r="BV129" s="23">
        <v>0.04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0.8</v>
      </c>
      <c r="CC129" s="24"/>
      <c r="CD129" s="24"/>
      <c r="CE129" s="23">
        <v>32.67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</v>
      </c>
    </row>
    <row r="130" spans="1:95" s="23" customFormat="1" x14ac:dyDescent="0.25">
      <c r="A130" s="30" t="s">
        <v>213</v>
      </c>
      <c r="B130" s="21" t="s">
        <v>153</v>
      </c>
      <c r="C130" s="22" t="str">
        <f>"180"</f>
        <v>180</v>
      </c>
      <c r="D130" s="22">
        <v>6.35</v>
      </c>
      <c r="E130" s="22">
        <v>2.48</v>
      </c>
      <c r="F130" s="22">
        <v>8.01</v>
      </c>
      <c r="G130" s="22">
        <v>0</v>
      </c>
      <c r="H130" s="22">
        <v>30.35</v>
      </c>
      <c r="I130" s="22">
        <v>217.15918331156763</v>
      </c>
      <c r="J130" s="22">
        <v>4.6500000000000004</v>
      </c>
      <c r="K130" s="22">
        <v>0.12</v>
      </c>
      <c r="L130" s="22">
        <v>4.6500000000000004</v>
      </c>
      <c r="M130" s="22">
        <v>0</v>
      </c>
      <c r="N130" s="22">
        <v>8.7899999999999991</v>
      </c>
      <c r="O130" s="22">
        <v>20.420000000000002</v>
      </c>
      <c r="P130" s="22">
        <v>1.1399999999999999</v>
      </c>
      <c r="Q130" s="22">
        <v>0</v>
      </c>
      <c r="R130" s="22">
        <v>0</v>
      </c>
      <c r="S130" s="22">
        <v>0.09</v>
      </c>
      <c r="T130" s="22">
        <v>1.7</v>
      </c>
      <c r="U130" s="22">
        <v>305.45999999999998</v>
      </c>
      <c r="V130" s="22">
        <v>199.63</v>
      </c>
      <c r="W130" s="22">
        <v>111.59</v>
      </c>
      <c r="X130" s="22">
        <v>37.520000000000003</v>
      </c>
      <c r="Y130" s="22">
        <v>140.58000000000001</v>
      </c>
      <c r="Z130" s="22">
        <v>1.01</v>
      </c>
      <c r="AA130" s="22">
        <v>55.18</v>
      </c>
      <c r="AB130" s="22">
        <v>36.61</v>
      </c>
      <c r="AC130" s="22">
        <v>61.94</v>
      </c>
      <c r="AD130" s="22">
        <v>0.24</v>
      </c>
      <c r="AE130" s="22">
        <v>0.13</v>
      </c>
      <c r="AF130" s="22">
        <v>0.12</v>
      </c>
      <c r="AG130" s="22">
        <v>0.47</v>
      </c>
      <c r="AH130" s="22">
        <v>2.33</v>
      </c>
      <c r="AI130" s="22">
        <v>0.18</v>
      </c>
      <c r="AJ130" s="23">
        <v>0</v>
      </c>
      <c r="AK130" s="23">
        <v>159.35</v>
      </c>
      <c r="AL130" s="23">
        <v>145.84</v>
      </c>
      <c r="AM130" s="23">
        <v>518.28</v>
      </c>
      <c r="AN130" s="23">
        <v>98.22</v>
      </c>
      <c r="AO130" s="23">
        <v>100.1</v>
      </c>
      <c r="AP130" s="23">
        <v>135.99</v>
      </c>
      <c r="AQ130" s="23">
        <v>61.84</v>
      </c>
      <c r="AR130" s="23">
        <v>196.35</v>
      </c>
      <c r="AS130" s="23">
        <v>362.68</v>
      </c>
      <c r="AT130" s="23">
        <v>143.72999999999999</v>
      </c>
      <c r="AU130" s="23">
        <v>220.38</v>
      </c>
      <c r="AV130" s="23">
        <v>88.51</v>
      </c>
      <c r="AW130" s="23">
        <v>101.64</v>
      </c>
      <c r="AX130" s="23">
        <v>751.05</v>
      </c>
      <c r="AY130" s="23">
        <v>0</v>
      </c>
      <c r="AZ130" s="23">
        <v>273.91000000000003</v>
      </c>
      <c r="BA130" s="23">
        <v>237.1</v>
      </c>
      <c r="BB130" s="23">
        <v>139.16</v>
      </c>
      <c r="BC130" s="23">
        <v>60.84</v>
      </c>
      <c r="BD130" s="23">
        <v>0.18</v>
      </c>
      <c r="BE130" s="23">
        <v>0.04</v>
      </c>
      <c r="BF130" s="23">
        <v>0.03</v>
      </c>
      <c r="BG130" s="23">
        <v>0.09</v>
      </c>
      <c r="BH130" s="23">
        <v>0.12</v>
      </c>
      <c r="BI130" s="23">
        <v>0.38</v>
      </c>
      <c r="BJ130" s="23">
        <v>0</v>
      </c>
      <c r="BK130" s="23">
        <v>1.25</v>
      </c>
      <c r="BL130" s="23">
        <v>0</v>
      </c>
      <c r="BM130" s="23">
        <v>0.38</v>
      </c>
      <c r="BN130" s="23">
        <v>0.01</v>
      </c>
      <c r="BO130" s="23">
        <v>0</v>
      </c>
      <c r="BP130" s="23">
        <v>0</v>
      </c>
      <c r="BQ130" s="23">
        <v>0</v>
      </c>
      <c r="BR130" s="23">
        <v>0.14000000000000001</v>
      </c>
      <c r="BS130" s="23">
        <v>1.26</v>
      </c>
      <c r="BT130" s="23">
        <v>0</v>
      </c>
      <c r="BU130" s="23">
        <v>0</v>
      </c>
      <c r="BV130" s="23">
        <v>0.66</v>
      </c>
      <c r="BW130" s="23">
        <v>0.01</v>
      </c>
      <c r="BX130" s="23">
        <v>0</v>
      </c>
      <c r="BY130" s="23">
        <v>0</v>
      </c>
      <c r="BZ130" s="23">
        <v>0</v>
      </c>
      <c r="CA130" s="23">
        <v>0</v>
      </c>
      <c r="CB130" s="23">
        <v>142.30000000000001</v>
      </c>
      <c r="CC130" s="24"/>
      <c r="CD130" s="24"/>
      <c r="CE130" s="23">
        <v>61.28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4.38</v>
      </c>
      <c r="CQ130" s="23">
        <v>0.68</v>
      </c>
    </row>
    <row r="131" spans="1:95" s="16" customFormat="1" x14ac:dyDescent="0.25">
      <c r="A131" s="31" t="s">
        <v>203</v>
      </c>
      <c r="B131" s="18" t="s">
        <v>134</v>
      </c>
      <c r="C131" s="19" t="str">
        <f>"180"</f>
        <v>180</v>
      </c>
      <c r="D131" s="19">
        <v>2.58</v>
      </c>
      <c r="E131" s="19">
        <v>2.74</v>
      </c>
      <c r="F131" s="19">
        <v>2.5299999999999998</v>
      </c>
      <c r="G131" s="19">
        <v>0</v>
      </c>
      <c r="H131" s="19">
        <v>13.42</v>
      </c>
      <c r="I131" s="19">
        <v>84.385719359999996</v>
      </c>
      <c r="J131" s="19">
        <v>1.8</v>
      </c>
      <c r="K131" s="19">
        <v>0</v>
      </c>
      <c r="L131" s="19">
        <v>1.8</v>
      </c>
      <c r="M131" s="19">
        <v>0</v>
      </c>
      <c r="N131" s="19">
        <v>13.42</v>
      </c>
      <c r="O131" s="19">
        <v>0</v>
      </c>
      <c r="P131" s="19">
        <v>0</v>
      </c>
      <c r="Q131" s="19">
        <v>0</v>
      </c>
      <c r="R131" s="19">
        <v>0</v>
      </c>
      <c r="S131" s="19">
        <v>0.09</v>
      </c>
      <c r="T131" s="19">
        <v>0.64</v>
      </c>
      <c r="U131" s="19">
        <v>45.09</v>
      </c>
      <c r="V131" s="19">
        <v>115.87</v>
      </c>
      <c r="W131" s="19">
        <v>95.28</v>
      </c>
      <c r="X131" s="19">
        <v>10.96</v>
      </c>
      <c r="Y131" s="19">
        <v>70.47</v>
      </c>
      <c r="Z131" s="19">
        <v>0.1</v>
      </c>
      <c r="AA131" s="19">
        <v>10.8</v>
      </c>
      <c r="AB131" s="19">
        <v>7.2</v>
      </c>
      <c r="AC131" s="19">
        <v>19.8</v>
      </c>
      <c r="AD131" s="19">
        <v>0</v>
      </c>
      <c r="AE131" s="19">
        <v>0.03</v>
      </c>
      <c r="AF131" s="19">
        <v>0.11</v>
      </c>
      <c r="AG131" s="19">
        <v>0.08</v>
      </c>
      <c r="AH131" s="19">
        <v>0.72</v>
      </c>
      <c r="AI131" s="19">
        <v>0.47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178.57</v>
      </c>
      <c r="CC131" s="20"/>
      <c r="CD131" s="20"/>
      <c r="CE131" s="16">
        <v>12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9</v>
      </c>
      <c r="CQ131" s="16">
        <v>0</v>
      </c>
    </row>
    <row r="132" spans="1:95" s="27" customFormat="1" x14ac:dyDescent="0.25">
      <c r="A132" s="32"/>
      <c r="B132" s="25" t="s">
        <v>104</v>
      </c>
      <c r="C132" s="26"/>
      <c r="D132" s="26">
        <v>11.72</v>
      </c>
      <c r="E132" s="26">
        <v>5.25</v>
      </c>
      <c r="F132" s="26">
        <v>15.02</v>
      </c>
      <c r="G132" s="26">
        <v>0</v>
      </c>
      <c r="H132" s="26">
        <v>61.87</v>
      </c>
      <c r="I132" s="26">
        <v>424.85</v>
      </c>
      <c r="J132" s="26">
        <v>9.1999999999999993</v>
      </c>
      <c r="K132" s="26">
        <v>0.25</v>
      </c>
      <c r="L132" s="26">
        <v>9.1999999999999993</v>
      </c>
      <c r="M132" s="26">
        <v>0</v>
      </c>
      <c r="N132" s="26">
        <v>22.99</v>
      </c>
      <c r="O132" s="26">
        <v>36.590000000000003</v>
      </c>
      <c r="P132" s="26">
        <v>2.29</v>
      </c>
      <c r="Q132" s="26">
        <v>0</v>
      </c>
      <c r="R132" s="26">
        <v>0</v>
      </c>
      <c r="S132" s="26">
        <v>0.28000000000000003</v>
      </c>
      <c r="T132" s="26">
        <v>2.87</v>
      </c>
      <c r="U132" s="26">
        <v>350.55</v>
      </c>
      <c r="V132" s="26">
        <v>362.8</v>
      </c>
      <c r="W132" s="26">
        <v>215.51</v>
      </c>
      <c r="X132" s="26">
        <v>60.04</v>
      </c>
      <c r="Y132" s="26">
        <v>242.45</v>
      </c>
      <c r="Z132" s="26">
        <v>1.83</v>
      </c>
      <c r="AA132" s="26">
        <v>95.48</v>
      </c>
      <c r="AB132" s="26">
        <v>62.81</v>
      </c>
      <c r="AC132" s="26">
        <v>114.39</v>
      </c>
      <c r="AD132" s="26">
        <v>0.75</v>
      </c>
      <c r="AE132" s="26">
        <v>0.21</v>
      </c>
      <c r="AF132" s="26">
        <v>0.26</v>
      </c>
      <c r="AG132" s="26">
        <v>1.1100000000000001</v>
      </c>
      <c r="AH132" s="26">
        <v>4.1399999999999997</v>
      </c>
      <c r="AI132" s="26">
        <v>0.65</v>
      </c>
      <c r="AJ132" s="27">
        <v>0</v>
      </c>
      <c r="AK132" s="27">
        <v>160.65</v>
      </c>
      <c r="AL132" s="27">
        <v>147.09</v>
      </c>
      <c r="AM132" s="27">
        <v>520.63</v>
      </c>
      <c r="AN132" s="27">
        <v>99.62</v>
      </c>
      <c r="AO132" s="27">
        <v>100.65</v>
      </c>
      <c r="AP132" s="27">
        <v>137.49</v>
      </c>
      <c r="AQ132" s="27">
        <v>63.19</v>
      </c>
      <c r="AR132" s="27">
        <v>197.65</v>
      </c>
      <c r="AS132" s="27">
        <v>363.78</v>
      </c>
      <c r="AT132" s="27">
        <v>144.53</v>
      </c>
      <c r="AU132" s="27">
        <v>222.18</v>
      </c>
      <c r="AV132" s="27">
        <v>89.61</v>
      </c>
      <c r="AW132" s="27">
        <v>102.39</v>
      </c>
      <c r="AX132" s="27">
        <v>755.5</v>
      </c>
      <c r="AY132" s="27">
        <v>0</v>
      </c>
      <c r="AZ132" s="27">
        <v>275.41000000000003</v>
      </c>
      <c r="BA132" s="27">
        <v>238.8</v>
      </c>
      <c r="BB132" s="27">
        <v>140.46</v>
      </c>
      <c r="BC132" s="27">
        <v>61.14</v>
      </c>
      <c r="BD132" s="27">
        <v>0.37</v>
      </c>
      <c r="BE132" s="27">
        <v>0.08</v>
      </c>
      <c r="BF132" s="27">
        <v>7.0000000000000007E-2</v>
      </c>
      <c r="BG132" s="27">
        <v>0.18</v>
      </c>
      <c r="BH132" s="27">
        <v>0.24</v>
      </c>
      <c r="BI132" s="27">
        <v>0.77</v>
      </c>
      <c r="BJ132" s="27">
        <v>0</v>
      </c>
      <c r="BK132" s="27">
        <v>2.48</v>
      </c>
      <c r="BL132" s="27">
        <v>0</v>
      </c>
      <c r="BM132" s="27">
        <v>0.75</v>
      </c>
      <c r="BN132" s="27">
        <v>0.01</v>
      </c>
      <c r="BO132" s="27">
        <v>0</v>
      </c>
      <c r="BP132" s="27">
        <v>0</v>
      </c>
      <c r="BQ132" s="27">
        <v>0</v>
      </c>
      <c r="BR132" s="27">
        <v>0.28000000000000003</v>
      </c>
      <c r="BS132" s="27">
        <v>2.4</v>
      </c>
      <c r="BT132" s="27">
        <v>0</v>
      </c>
      <c r="BU132" s="27">
        <v>0</v>
      </c>
      <c r="BV132" s="27">
        <v>0.7</v>
      </c>
      <c r="BW132" s="27">
        <v>0.02</v>
      </c>
      <c r="BX132" s="27">
        <v>0</v>
      </c>
      <c r="BY132" s="27">
        <v>0</v>
      </c>
      <c r="BZ132" s="27">
        <v>0</v>
      </c>
      <c r="CA132" s="27">
        <v>0</v>
      </c>
      <c r="CB132" s="27">
        <v>334.86</v>
      </c>
      <c r="CC132" s="14"/>
      <c r="CD132" s="14" t="e">
        <f>$I$132/#REF!*100</f>
        <v>#REF!</v>
      </c>
      <c r="CE132" s="27">
        <v>105.95</v>
      </c>
      <c r="CG132" s="27">
        <v>0</v>
      </c>
      <c r="CH132" s="27">
        <v>0</v>
      </c>
      <c r="CI132" s="27">
        <v>0</v>
      </c>
      <c r="CJ132" s="27">
        <v>0</v>
      </c>
      <c r="CK132" s="27">
        <v>0</v>
      </c>
      <c r="CL132" s="27">
        <v>0</v>
      </c>
      <c r="CM132" s="27">
        <v>0</v>
      </c>
      <c r="CN132" s="27">
        <v>0</v>
      </c>
      <c r="CO132" s="27">
        <v>0</v>
      </c>
      <c r="CP132" s="27">
        <v>13.38</v>
      </c>
      <c r="CQ132" s="27">
        <v>0.68</v>
      </c>
    </row>
    <row r="133" spans="1:95" x14ac:dyDescent="0.25">
      <c r="A133" s="29"/>
      <c r="B133" s="17" t="s">
        <v>190</v>
      </c>
    </row>
    <row r="134" spans="1:95" s="16" customFormat="1" x14ac:dyDescent="0.25">
      <c r="A134" s="31" t="s">
        <v>188</v>
      </c>
      <c r="B134" s="18" t="s">
        <v>123</v>
      </c>
      <c r="C134" s="19" t="str">
        <f>"100"</f>
        <v>100</v>
      </c>
      <c r="D134" s="19">
        <v>0.4</v>
      </c>
      <c r="E134" s="19">
        <v>0</v>
      </c>
      <c r="F134" s="19">
        <v>0.4</v>
      </c>
      <c r="G134" s="19">
        <v>0.4</v>
      </c>
      <c r="H134" s="19">
        <v>11.6</v>
      </c>
      <c r="I134" s="19">
        <v>48.68</v>
      </c>
      <c r="J134" s="19">
        <v>0.1</v>
      </c>
      <c r="K134" s="19">
        <v>0</v>
      </c>
      <c r="L134" s="19">
        <v>0</v>
      </c>
      <c r="M134" s="19">
        <v>0</v>
      </c>
      <c r="N134" s="19">
        <v>9</v>
      </c>
      <c r="O134" s="19">
        <v>0.8</v>
      </c>
      <c r="P134" s="19">
        <v>1.8</v>
      </c>
      <c r="Q134" s="19">
        <v>0</v>
      </c>
      <c r="R134" s="19">
        <v>0</v>
      </c>
      <c r="S134" s="19">
        <v>0.8</v>
      </c>
      <c r="T134" s="19">
        <v>0.5</v>
      </c>
      <c r="U134" s="19">
        <v>26</v>
      </c>
      <c r="V134" s="19">
        <v>278</v>
      </c>
      <c r="W134" s="19">
        <v>16</v>
      </c>
      <c r="X134" s="19">
        <v>9</v>
      </c>
      <c r="Y134" s="19">
        <v>11</v>
      </c>
      <c r="Z134" s="19">
        <v>2.2000000000000002</v>
      </c>
      <c r="AA134" s="19">
        <v>0</v>
      </c>
      <c r="AB134" s="19">
        <v>30</v>
      </c>
      <c r="AC134" s="19">
        <v>5</v>
      </c>
      <c r="AD134" s="19">
        <v>0.2</v>
      </c>
      <c r="AE134" s="19">
        <v>0.03</v>
      </c>
      <c r="AF134" s="19">
        <v>0.02</v>
      </c>
      <c r="AG134" s="19">
        <v>0.3</v>
      </c>
      <c r="AH134" s="19">
        <v>0.4</v>
      </c>
      <c r="AI134" s="19">
        <v>10</v>
      </c>
      <c r="AJ134" s="16">
        <v>0</v>
      </c>
      <c r="AK134" s="16">
        <v>12</v>
      </c>
      <c r="AL134" s="16">
        <v>13</v>
      </c>
      <c r="AM134" s="16">
        <v>19</v>
      </c>
      <c r="AN134" s="16">
        <v>18</v>
      </c>
      <c r="AO134" s="16">
        <v>3</v>
      </c>
      <c r="AP134" s="16">
        <v>11</v>
      </c>
      <c r="AQ134" s="16">
        <v>3</v>
      </c>
      <c r="AR134" s="16">
        <v>9</v>
      </c>
      <c r="AS134" s="16">
        <v>17</v>
      </c>
      <c r="AT134" s="16">
        <v>10</v>
      </c>
      <c r="AU134" s="16">
        <v>78</v>
      </c>
      <c r="AV134" s="16">
        <v>7</v>
      </c>
      <c r="AW134" s="16">
        <v>14</v>
      </c>
      <c r="AX134" s="16">
        <v>42</v>
      </c>
      <c r="AY134" s="16">
        <v>0</v>
      </c>
      <c r="AZ134" s="16">
        <v>13</v>
      </c>
      <c r="BA134" s="16">
        <v>16</v>
      </c>
      <c r="BB134" s="16">
        <v>6</v>
      </c>
      <c r="BC134" s="16">
        <v>5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86.3</v>
      </c>
      <c r="CC134" s="20"/>
      <c r="CD134" s="20"/>
      <c r="CE134" s="16">
        <v>5</v>
      </c>
      <c r="CG134" s="16">
        <v>2</v>
      </c>
      <c r="CH134" s="16">
        <v>2</v>
      </c>
      <c r="CI134" s="16">
        <v>2</v>
      </c>
      <c r="CJ134" s="16">
        <v>150</v>
      </c>
      <c r="CK134" s="16">
        <v>150</v>
      </c>
      <c r="CL134" s="16">
        <v>150</v>
      </c>
      <c r="CM134" s="16">
        <v>46.8</v>
      </c>
      <c r="CN134" s="16">
        <v>46.8</v>
      </c>
      <c r="CO134" s="16">
        <v>46.8</v>
      </c>
      <c r="CP134" s="16">
        <v>0</v>
      </c>
      <c r="CQ134" s="16">
        <v>0</v>
      </c>
    </row>
    <row r="135" spans="1:95" s="27" customFormat="1" x14ac:dyDescent="0.25">
      <c r="A135" s="32"/>
      <c r="B135" s="25" t="s">
        <v>191</v>
      </c>
      <c r="C135" s="26"/>
      <c r="D135" s="26">
        <v>0.4</v>
      </c>
      <c r="E135" s="26">
        <v>0</v>
      </c>
      <c r="F135" s="26">
        <v>0.4</v>
      </c>
      <c r="G135" s="26">
        <v>0.4</v>
      </c>
      <c r="H135" s="26">
        <v>11.6</v>
      </c>
      <c r="I135" s="26">
        <v>48.68</v>
      </c>
      <c r="J135" s="26">
        <v>0.1</v>
      </c>
      <c r="K135" s="26">
        <v>0</v>
      </c>
      <c r="L135" s="26">
        <v>0</v>
      </c>
      <c r="M135" s="26">
        <v>0</v>
      </c>
      <c r="N135" s="26">
        <v>9</v>
      </c>
      <c r="O135" s="26">
        <v>0.8</v>
      </c>
      <c r="P135" s="26">
        <v>1.8</v>
      </c>
      <c r="Q135" s="26">
        <v>0</v>
      </c>
      <c r="R135" s="26">
        <v>0</v>
      </c>
      <c r="S135" s="26">
        <v>0.8</v>
      </c>
      <c r="T135" s="26">
        <v>0.5</v>
      </c>
      <c r="U135" s="26">
        <v>26</v>
      </c>
      <c r="V135" s="26">
        <v>278</v>
      </c>
      <c r="W135" s="26">
        <v>16</v>
      </c>
      <c r="X135" s="26">
        <v>9</v>
      </c>
      <c r="Y135" s="26">
        <v>11</v>
      </c>
      <c r="Z135" s="26">
        <v>2.2000000000000002</v>
      </c>
      <c r="AA135" s="26">
        <v>0</v>
      </c>
      <c r="AB135" s="26">
        <v>30</v>
      </c>
      <c r="AC135" s="26">
        <v>5</v>
      </c>
      <c r="AD135" s="26">
        <v>0.2</v>
      </c>
      <c r="AE135" s="26">
        <v>0.03</v>
      </c>
      <c r="AF135" s="26">
        <v>0.02</v>
      </c>
      <c r="AG135" s="26">
        <v>0.3</v>
      </c>
      <c r="AH135" s="26">
        <v>0.4</v>
      </c>
      <c r="AI135" s="26">
        <v>10</v>
      </c>
      <c r="AJ135" s="27">
        <v>0</v>
      </c>
      <c r="AK135" s="27">
        <v>12</v>
      </c>
      <c r="AL135" s="27">
        <v>13</v>
      </c>
      <c r="AM135" s="27">
        <v>19</v>
      </c>
      <c r="AN135" s="27">
        <v>18</v>
      </c>
      <c r="AO135" s="27">
        <v>3</v>
      </c>
      <c r="AP135" s="27">
        <v>11</v>
      </c>
      <c r="AQ135" s="27">
        <v>3</v>
      </c>
      <c r="AR135" s="27">
        <v>9</v>
      </c>
      <c r="AS135" s="27">
        <v>17</v>
      </c>
      <c r="AT135" s="27">
        <v>10</v>
      </c>
      <c r="AU135" s="27">
        <v>78</v>
      </c>
      <c r="AV135" s="27">
        <v>7</v>
      </c>
      <c r="AW135" s="27">
        <v>14</v>
      </c>
      <c r="AX135" s="27">
        <v>42</v>
      </c>
      <c r="AY135" s="27">
        <v>0</v>
      </c>
      <c r="AZ135" s="27">
        <v>13</v>
      </c>
      <c r="BA135" s="27">
        <v>16</v>
      </c>
      <c r="BB135" s="27">
        <v>6</v>
      </c>
      <c r="BC135" s="27">
        <v>5</v>
      </c>
      <c r="BD135" s="27">
        <v>0</v>
      </c>
      <c r="BE135" s="27">
        <v>0</v>
      </c>
      <c r="BF135" s="27">
        <v>0</v>
      </c>
      <c r="BG135" s="27">
        <v>0</v>
      </c>
      <c r="BH135" s="27">
        <v>0</v>
      </c>
      <c r="BI135" s="27">
        <v>0</v>
      </c>
      <c r="BJ135" s="27">
        <v>0</v>
      </c>
      <c r="BK135" s="27">
        <v>0</v>
      </c>
      <c r="BL135" s="27">
        <v>0</v>
      </c>
      <c r="BM135" s="27">
        <v>0</v>
      </c>
      <c r="BN135" s="27">
        <v>0</v>
      </c>
      <c r="BO135" s="27">
        <v>0</v>
      </c>
      <c r="BP135" s="27">
        <v>0</v>
      </c>
      <c r="BQ135" s="27">
        <v>0</v>
      </c>
      <c r="BR135" s="27">
        <v>0</v>
      </c>
      <c r="BS135" s="27">
        <v>0</v>
      </c>
      <c r="BT135" s="27">
        <v>0</v>
      </c>
      <c r="BU135" s="27">
        <v>0</v>
      </c>
      <c r="BV135" s="27">
        <v>0</v>
      </c>
      <c r="BW135" s="27">
        <v>0</v>
      </c>
      <c r="BX135" s="27">
        <v>0</v>
      </c>
      <c r="BY135" s="27">
        <v>0</v>
      </c>
      <c r="BZ135" s="27">
        <v>0</v>
      </c>
      <c r="CA135" s="27">
        <v>0</v>
      </c>
      <c r="CB135" s="27">
        <v>86.3</v>
      </c>
      <c r="CC135" s="14"/>
      <c r="CD135" s="14" t="e">
        <f>$I$135/#REF!*100</f>
        <v>#REF!</v>
      </c>
      <c r="CE135" s="27">
        <v>5</v>
      </c>
      <c r="CG135" s="27">
        <v>2</v>
      </c>
      <c r="CH135" s="27">
        <v>2</v>
      </c>
      <c r="CI135" s="27">
        <v>2</v>
      </c>
      <c r="CJ135" s="27">
        <v>150</v>
      </c>
      <c r="CK135" s="27">
        <v>150</v>
      </c>
      <c r="CL135" s="27">
        <v>150</v>
      </c>
      <c r="CM135" s="27">
        <v>46.8</v>
      </c>
      <c r="CN135" s="27">
        <v>46.8</v>
      </c>
      <c r="CO135" s="27">
        <v>46.8</v>
      </c>
      <c r="CP135" s="27">
        <v>0</v>
      </c>
      <c r="CQ135" s="27">
        <v>0</v>
      </c>
    </row>
    <row r="136" spans="1:95" x14ac:dyDescent="0.25">
      <c r="A136" s="29"/>
      <c r="B136" s="17" t="s">
        <v>105</v>
      </c>
    </row>
    <row r="137" spans="1:95" s="23" customFormat="1" x14ac:dyDescent="0.25">
      <c r="A137" s="30" t="s">
        <v>214</v>
      </c>
      <c r="B137" s="21" t="s">
        <v>154</v>
      </c>
      <c r="C137" s="22" t="str">
        <f>"60"</f>
        <v>60</v>
      </c>
      <c r="D137" s="22">
        <v>1</v>
      </c>
      <c r="E137" s="22">
        <v>0</v>
      </c>
      <c r="F137" s="22">
        <v>4.79</v>
      </c>
      <c r="G137" s="22">
        <v>0</v>
      </c>
      <c r="H137" s="22">
        <v>6.55</v>
      </c>
      <c r="I137" s="22">
        <v>69.424777799999987</v>
      </c>
      <c r="J137" s="22">
        <v>0.62</v>
      </c>
      <c r="K137" s="22">
        <v>3.24</v>
      </c>
      <c r="L137" s="22">
        <v>0.62</v>
      </c>
      <c r="M137" s="22">
        <v>0</v>
      </c>
      <c r="N137" s="22">
        <v>4.9000000000000004</v>
      </c>
      <c r="O137" s="22">
        <v>0.06</v>
      </c>
      <c r="P137" s="22">
        <v>1.58</v>
      </c>
      <c r="Q137" s="22">
        <v>0</v>
      </c>
      <c r="R137" s="22">
        <v>0</v>
      </c>
      <c r="S137" s="22">
        <v>7.0000000000000007E-2</v>
      </c>
      <c r="T137" s="22">
        <v>0.94</v>
      </c>
      <c r="U137" s="22">
        <v>69.680000000000007</v>
      </c>
      <c r="V137" s="22">
        <v>162.31</v>
      </c>
      <c r="W137" s="22">
        <v>24.25</v>
      </c>
      <c r="X137" s="22">
        <v>13.99</v>
      </c>
      <c r="Y137" s="22">
        <v>27.51</v>
      </c>
      <c r="Z137" s="22">
        <v>0.89</v>
      </c>
      <c r="AA137" s="22">
        <v>0</v>
      </c>
      <c r="AB137" s="22">
        <v>5.99</v>
      </c>
      <c r="AC137" s="22">
        <v>1.41</v>
      </c>
      <c r="AD137" s="22">
        <v>2.2599999999999998</v>
      </c>
      <c r="AE137" s="22">
        <v>0.01</v>
      </c>
      <c r="AF137" s="22">
        <v>0.02</v>
      </c>
      <c r="AG137" s="22">
        <v>0.11</v>
      </c>
      <c r="AH137" s="22">
        <v>0.28000000000000003</v>
      </c>
      <c r="AI137" s="22">
        <v>1.41</v>
      </c>
      <c r="AJ137" s="23">
        <v>0</v>
      </c>
      <c r="AK137" s="23">
        <v>35.47</v>
      </c>
      <c r="AL137" s="23">
        <v>40.15</v>
      </c>
      <c r="AM137" s="23">
        <v>44.84</v>
      </c>
      <c r="AN137" s="23">
        <v>61.56</v>
      </c>
      <c r="AO137" s="23">
        <v>13.38</v>
      </c>
      <c r="AP137" s="23">
        <v>35.47</v>
      </c>
      <c r="AQ137" s="23">
        <v>8.6999999999999993</v>
      </c>
      <c r="AR137" s="23">
        <v>30.11</v>
      </c>
      <c r="AS137" s="23">
        <v>26.77</v>
      </c>
      <c r="AT137" s="23">
        <v>48.85</v>
      </c>
      <c r="AU137" s="23">
        <v>219.49</v>
      </c>
      <c r="AV137" s="23">
        <v>9.3699999999999992</v>
      </c>
      <c r="AW137" s="23">
        <v>25.43</v>
      </c>
      <c r="AX137" s="23">
        <v>183.36</v>
      </c>
      <c r="AY137" s="23">
        <v>0</v>
      </c>
      <c r="AZ137" s="23">
        <v>31.45</v>
      </c>
      <c r="BA137" s="23">
        <v>42.16</v>
      </c>
      <c r="BB137" s="23">
        <v>33.46</v>
      </c>
      <c r="BC137" s="23">
        <v>10.039999999999999</v>
      </c>
      <c r="BD137" s="23">
        <v>0</v>
      </c>
      <c r="BE137" s="23">
        <v>0</v>
      </c>
      <c r="BF137" s="23">
        <v>0</v>
      </c>
      <c r="BG137" s="23">
        <v>0</v>
      </c>
      <c r="BH137" s="23">
        <v>0</v>
      </c>
      <c r="BI137" s="23">
        <v>0</v>
      </c>
      <c r="BJ137" s="23">
        <v>0</v>
      </c>
      <c r="BK137" s="23">
        <v>0.28999999999999998</v>
      </c>
      <c r="BL137" s="23">
        <v>0</v>
      </c>
      <c r="BM137" s="23">
        <v>0.19</v>
      </c>
      <c r="BN137" s="23">
        <v>0.01</v>
      </c>
      <c r="BO137" s="23">
        <v>0.03</v>
      </c>
      <c r="BP137" s="23">
        <v>0</v>
      </c>
      <c r="BQ137" s="23">
        <v>0</v>
      </c>
      <c r="BR137" s="23">
        <v>0</v>
      </c>
      <c r="BS137" s="23">
        <v>1.1200000000000001</v>
      </c>
      <c r="BT137" s="23">
        <v>0</v>
      </c>
      <c r="BU137" s="23">
        <v>0</v>
      </c>
      <c r="BV137" s="23">
        <v>2.79</v>
      </c>
      <c r="BW137" s="23">
        <v>0</v>
      </c>
      <c r="BX137" s="23">
        <v>0</v>
      </c>
      <c r="BY137" s="23">
        <v>0</v>
      </c>
      <c r="BZ137" s="23">
        <v>0</v>
      </c>
      <c r="CA137" s="23">
        <v>0</v>
      </c>
      <c r="CB137" s="23">
        <v>60.58</v>
      </c>
      <c r="CC137" s="24"/>
      <c r="CD137" s="24"/>
      <c r="CE137" s="23">
        <v>1</v>
      </c>
      <c r="CG137" s="23">
        <v>0</v>
      </c>
      <c r="CH137" s="23">
        <v>0</v>
      </c>
      <c r="CI137" s="23">
        <v>0</v>
      </c>
      <c r="CJ137" s="23">
        <v>0</v>
      </c>
      <c r="CK137" s="23">
        <v>0</v>
      </c>
      <c r="CL137" s="23">
        <v>0</v>
      </c>
      <c r="CM137" s="23">
        <v>0</v>
      </c>
      <c r="CN137" s="23">
        <v>0</v>
      </c>
      <c r="CO137" s="23">
        <v>0</v>
      </c>
      <c r="CP137" s="23">
        <v>0</v>
      </c>
      <c r="CQ137" s="23">
        <v>0.24</v>
      </c>
    </row>
    <row r="138" spans="1:95" s="23" customFormat="1" x14ac:dyDescent="0.25">
      <c r="A138" s="30" t="str">
        <f>"55"</f>
        <v>55</v>
      </c>
      <c r="B138" s="21" t="s">
        <v>155</v>
      </c>
      <c r="C138" s="22" t="str">
        <f>"180"</f>
        <v>180</v>
      </c>
      <c r="D138" s="22">
        <v>1.44</v>
      </c>
      <c r="E138" s="22">
        <v>0.19</v>
      </c>
      <c r="F138" s="22">
        <v>3.88</v>
      </c>
      <c r="G138" s="22">
        <v>0</v>
      </c>
      <c r="H138" s="22">
        <v>7.68</v>
      </c>
      <c r="I138" s="22">
        <v>69.123101759999997</v>
      </c>
      <c r="J138" s="22">
        <v>2.42</v>
      </c>
      <c r="K138" s="22">
        <v>7.0000000000000007E-2</v>
      </c>
      <c r="L138" s="22">
        <v>2.42</v>
      </c>
      <c r="M138" s="22">
        <v>0</v>
      </c>
      <c r="N138" s="22">
        <v>3.2</v>
      </c>
      <c r="O138" s="22">
        <v>3.13</v>
      </c>
      <c r="P138" s="22">
        <v>1.34</v>
      </c>
      <c r="Q138" s="22">
        <v>0</v>
      </c>
      <c r="R138" s="22">
        <v>0</v>
      </c>
      <c r="S138" s="22">
        <v>0.24</v>
      </c>
      <c r="T138" s="22">
        <v>0.91</v>
      </c>
      <c r="U138" s="22">
        <v>94.67</v>
      </c>
      <c r="V138" s="22">
        <v>263.33</v>
      </c>
      <c r="W138" s="22">
        <v>30.11</v>
      </c>
      <c r="X138" s="22">
        <v>14.35</v>
      </c>
      <c r="Y138" s="22">
        <v>34.29</v>
      </c>
      <c r="Z138" s="22">
        <v>0.53</v>
      </c>
      <c r="AA138" s="22">
        <v>27.79</v>
      </c>
      <c r="AB138" s="22">
        <v>801.71</v>
      </c>
      <c r="AC138" s="22">
        <v>176.05</v>
      </c>
      <c r="AD138" s="22">
        <v>0.16</v>
      </c>
      <c r="AE138" s="22">
        <v>0.04</v>
      </c>
      <c r="AF138" s="22">
        <v>0.04</v>
      </c>
      <c r="AG138" s="22">
        <v>0.53</v>
      </c>
      <c r="AH138" s="22">
        <v>0.88</v>
      </c>
      <c r="AI138" s="22">
        <v>8.65</v>
      </c>
      <c r="AJ138" s="23">
        <v>0</v>
      </c>
      <c r="AK138" s="23">
        <v>29.52</v>
      </c>
      <c r="AL138" s="23">
        <v>29.29</v>
      </c>
      <c r="AM138" s="23">
        <v>37.6</v>
      </c>
      <c r="AN138" s="23">
        <v>37.700000000000003</v>
      </c>
      <c r="AO138" s="23">
        <v>10.82</v>
      </c>
      <c r="AP138" s="23">
        <v>27.45</v>
      </c>
      <c r="AQ138" s="23">
        <v>9.09</v>
      </c>
      <c r="AR138" s="23">
        <v>31.36</v>
      </c>
      <c r="AS138" s="23">
        <v>41.34</v>
      </c>
      <c r="AT138" s="23">
        <v>67.209999999999994</v>
      </c>
      <c r="AU138" s="23">
        <v>86.05</v>
      </c>
      <c r="AV138" s="23">
        <v>14.46</v>
      </c>
      <c r="AW138" s="23">
        <v>27.73</v>
      </c>
      <c r="AX138" s="23">
        <v>162.69999999999999</v>
      </c>
      <c r="AY138" s="23">
        <v>0</v>
      </c>
      <c r="AZ138" s="23">
        <v>30.13</v>
      </c>
      <c r="BA138" s="23">
        <v>29.82</v>
      </c>
      <c r="BB138" s="23">
        <v>26</v>
      </c>
      <c r="BC138" s="23">
        <v>10.83</v>
      </c>
      <c r="BD138" s="23">
        <v>0.11</v>
      </c>
      <c r="BE138" s="23">
        <v>0.02</v>
      </c>
      <c r="BF138" s="23">
        <v>0.02</v>
      </c>
      <c r="BG138" s="23">
        <v>0.05</v>
      </c>
      <c r="BH138" s="23">
        <v>7.0000000000000007E-2</v>
      </c>
      <c r="BI138" s="23">
        <v>0.22</v>
      </c>
      <c r="BJ138" s="23">
        <v>0</v>
      </c>
      <c r="BK138" s="23">
        <v>0.71</v>
      </c>
      <c r="BL138" s="23">
        <v>0</v>
      </c>
      <c r="BM138" s="23">
        <v>0.22</v>
      </c>
      <c r="BN138" s="23">
        <v>0</v>
      </c>
      <c r="BO138" s="23">
        <v>0</v>
      </c>
      <c r="BP138" s="23">
        <v>0</v>
      </c>
      <c r="BQ138" s="23">
        <v>0</v>
      </c>
      <c r="BR138" s="23">
        <v>0.08</v>
      </c>
      <c r="BS138" s="23">
        <v>0.68</v>
      </c>
      <c r="BT138" s="23">
        <v>0</v>
      </c>
      <c r="BU138" s="23">
        <v>0</v>
      </c>
      <c r="BV138" s="23">
        <v>0.05</v>
      </c>
      <c r="BW138" s="23">
        <v>0</v>
      </c>
      <c r="BX138" s="23">
        <v>0</v>
      </c>
      <c r="BY138" s="23">
        <v>0</v>
      </c>
      <c r="BZ138" s="23">
        <v>0</v>
      </c>
      <c r="CA138" s="23">
        <v>0</v>
      </c>
      <c r="CB138" s="23">
        <v>211.75</v>
      </c>
      <c r="CC138" s="24"/>
      <c r="CD138" s="24"/>
      <c r="CE138" s="23">
        <v>161.41</v>
      </c>
      <c r="CG138" s="23">
        <v>0</v>
      </c>
      <c r="CH138" s="23">
        <v>0</v>
      </c>
      <c r="CI138" s="23">
        <v>0</v>
      </c>
      <c r="CJ138" s="23">
        <v>0</v>
      </c>
      <c r="CK138" s="23">
        <v>0</v>
      </c>
      <c r="CL138" s="23">
        <v>0</v>
      </c>
      <c r="CM138" s="23">
        <v>0</v>
      </c>
      <c r="CN138" s="23">
        <v>0</v>
      </c>
      <c r="CO138" s="23">
        <v>0</v>
      </c>
      <c r="CP138" s="23">
        <v>0</v>
      </c>
      <c r="CQ138" s="23">
        <v>0.18</v>
      </c>
    </row>
    <row r="139" spans="1:95" s="23" customFormat="1" x14ac:dyDescent="0.25">
      <c r="A139" s="30" t="str">
        <f>"146"</f>
        <v>146</v>
      </c>
      <c r="B139" s="21" t="s">
        <v>156</v>
      </c>
      <c r="C139" s="22" t="str">
        <f>"130"</f>
        <v>130</v>
      </c>
      <c r="D139" s="22">
        <v>2.64</v>
      </c>
      <c r="E139" s="22">
        <v>0.59</v>
      </c>
      <c r="F139" s="22">
        <v>4.17</v>
      </c>
      <c r="G139" s="22">
        <v>0</v>
      </c>
      <c r="H139" s="22">
        <v>18.79</v>
      </c>
      <c r="I139" s="22">
        <v>122.23175796</v>
      </c>
      <c r="J139" s="22">
        <v>2.92</v>
      </c>
      <c r="K139" s="22">
        <v>0.12</v>
      </c>
      <c r="L139" s="22">
        <v>2.92</v>
      </c>
      <c r="M139" s="22">
        <v>0</v>
      </c>
      <c r="N139" s="22">
        <v>2.2000000000000002</v>
      </c>
      <c r="O139" s="22">
        <v>15.17</v>
      </c>
      <c r="P139" s="22">
        <v>1.42</v>
      </c>
      <c r="Q139" s="22">
        <v>0</v>
      </c>
      <c r="R139" s="22">
        <v>0</v>
      </c>
      <c r="S139" s="22">
        <v>0.24</v>
      </c>
      <c r="T139" s="22">
        <v>1.82</v>
      </c>
      <c r="U139" s="22">
        <v>176.45</v>
      </c>
      <c r="V139" s="22">
        <v>581.27</v>
      </c>
      <c r="W139" s="22">
        <v>32.33</v>
      </c>
      <c r="X139" s="22">
        <v>24.7</v>
      </c>
      <c r="Y139" s="22">
        <v>72.41</v>
      </c>
      <c r="Z139" s="22">
        <v>0.91</v>
      </c>
      <c r="AA139" s="22">
        <v>18.68</v>
      </c>
      <c r="AB139" s="22">
        <v>33.369999999999997</v>
      </c>
      <c r="AC139" s="22">
        <v>37.76</v>
      </c>
      <c r="AD139" s="22">
        <v>0.16</v>
      </c>
      <c r="AE139" s="22">
        <v>0.1</v>
      </c>
      <c r="AF139" s="22">
        <v>0.09</v>
      </c>
      <c r="AG139" s="22">
        <v>1.17</v>
      </c>
      <c r="AH139" s="22">
        <v>2.17</v>
      </c>
      <c r="AI139" s="22">
        <v>8.99</v>
      </c>
      <c r="AJ139" s="23">
        <v>0</v>
      </c>
      <c r="AK139" s="23">
        <v>27.25</v>
      </c>
      <c r="AL139" s="23">
        <v>42.88</v>
      </c>
      <c r="AM139" s="23">
        <v>54.28</v>
      </c>
      <c r="AN139" s="23">
        <v>63.9</v>
      </c>
      <c r="AO139" s="23">
        <v>10.93</v>
      </c>
      <c r="AP139" s="23">
        <v>43.09</v>
      </c>
      <c r="AQ139" s="23">
        <v>22.07</v>
      </c>
      <c r="AR139" s="23">
        <v>43.97</v>
      </c>
      <c r="AS139" s="23">
        <v>61.55</v>
      </c>
      <c r="AT139" s="23">
        <v>167.86</v>
      </c>
      <c r="AU139" s="23">
        <v>74.7</v>
      </c>
      <c r="AV139" s="23">
        <v>15.58</v>
      </c>
      <c r="AW139" s="23">
        <v>43.49</v>
      </c>
      <c r="AX139" s="23">
        <v>233.72</v>
      </c>
      <c r="AY139" s="23">
        <v>0</v>
      </c>
      <c r="AZ139" s="23">
        <v>32.65</v>
      </c>
      <c r="BA139" s="23">
        <v>29.68</v>
      </c>
      <c r="BB139" s="23">
        <v>32.47</v>
      </c>
      <c r="BC139" s="23">
        <v>13.84</v>
      </c>
      <c r="BD139" s="23">
        <v>0.15</v>
      </c>
      <c r="BE139" s="23">
        <v>0.03</v>
      </c>
      <c r="BF139" s="23">
        <v>0.03</v>
      </c>
      <c r="BG139" s="23">
        <v>0.08</v>
      </c>
      <c r="BH139" s="23">
        <v>0.1</v>
      </c>
      <c r="BI139" s="23">
        <v>0.32</v>
      </c>
      <c r="BJ139" s="23">
        <v>0</v>
      </c>
      <c r="BK139" s="23">
        <v>1.07</v>
      </c>
      <c r="BL139" s="23">
        <v>0</v>
      </c>
      <c r="BM139" s="23">
        <v>0.32</v>
      </c>
      <c r="BN139" s="23">
        <v>0</v>
      </c>
      <c r="BO139" s="23">
        <v>0</v>
      </c>
      <c r="BP139" s="23">
        <v>0</v>
      </c>
      <c r="BQ139" s="23">
        <v>0</v>
      </c>
      <c r="BR139" s="23">
        <v>0.12</v>
      </c>
      <c r="BS139" s="23">
        <v>1.08</v>
      </c>
      <c r="BT139" s="23">
        <v>0</v>
      </c>
      <c r="BU139" s="23">
        <v>0</v>
      </c>
      <c r="BV139" s="23">
        <v>0.13</v>
      </c>
      <c r="BW139" s="23">
        <v>0</v>
      </c>
      <c r="BX139" s="23">
        <v>0</v>
      </c>
      <c r="BY139" s="23">
        <v>0</v>
      </c>
      <c r="BZ139" s="23">
        <v>0</v>
      </c>
      <c r="CA139" s="23">
        <v>0</v>
      </c>
      <c r="CB139" s="23">
        <v>105.46</v>
      </c>
      <c r="CC139" s="24"/>
      <c r="CD139" s="24"/>
      <c r="CE139" s="23">
        <v>24.24</v>
      </c>
      <c r="CG139" s="23">
        <v>0</v>
      </c>
      <c r="CH139" s="23">
        <v>0</v>
      </c>
      <c r="CI139" s="23">
        <v>0</v>
      </c>
      <c r="CJ139" s="23">
        <v>0</v>
      </c>
      <c r="CK139" s="23">
        <v>0</v>
      </c>
      <c r="CL139" s="23">
        <v>0</v>
      </c>
      <c r="CM139" s="23">
        <v>0</v>
      </c>
      <c r="CN139" s="23">
        <v>0</v>
      </c>
      <c r="CO139" s="23">
        <v>0</v>
      </c>
      <c r="CP139" s="23">
        <v>0</v>
      </c>
      <c r="CQ139" s="23">
        <v>0.46</v>
      </c>
    </row>
    <row r="140" spans="1:95" s="23" customFormat="1" x14ac:dyDescent="0.25">
      <c r="A140" s="30" t="str">
        <f>"87"</f>
        <v>87</v>
      </c>
      <c r="B140" s="21" t="s">
        <v>157</v>
      </c>
      <c r="C140" s="22" t="str">
        <f>"70"</f>
        <v>70</v>
      </c>
      <c r="D140" s="22">
        <v>6.09</v>
      </c>
      <c r="E140" s="22">
        <v>0.22</v>
      </c>
      <c r="F140" s="22">
        <v>5.86</v>
      </c>
      <c r="G140" s="22">
        <v>0</v>
      </c>
      <c r="H140" s="22">
        <v>8.43</v>
      </c>
      <c r="I140" s="22">
        <v>110.07331325199999</v>
      </c>
      <c r="J140" s="22">
        <v>0.9</v>
      </c>
      <c r="K140" s="22">
        <v>0.04</v>
      </c>
      <c r="L140" s="22">
        <v>0.9</v>
      </c>
      <c r="M140" s="22">
        <v>0</v>
      </c>
      <c r="N140" s="22">
        <v>1.88</v>
      </c>
      <c r="O140" s="22">
        <v>5.93</v>
      </c>
      <c r="P140" s="22">
        <v>0.63</v>
      </c>
      <c r="Q140" s="22">
        <v>0</v>
      </c>
      <c r="R140" s="22">
        <v>0</v>
      </c>
      <c r="S140" s="22">
        <v>0.08</v>
      </c>
      <c r="T140" s="22">
        <v>0.95</v>
      </c>
      <c r="U140" s="22">
        <v>59.39</v>
      </c>
      <c r="V140" s="22">
        <v>100.47</v>
      </c>
      <c r="W140" s="22">
        <v>14.76</v>
      </c>
      <c r="X140" s="22">
        <v>9.8800000000000008</v>
      </c>
      <c r="Y140" s="22">
        <v>45.66</v>
      </c>
      <c r="Z140" s="22">
        <v>0.38</v>
      </c>
      <c r="AA140" s="22">
        <v>12.29</v>
      </c>
      <c r="AB140" s="22">
        <v>205.7</v>
      </c>
      <c r="AC140" s="22">
        <v>52.41</v>
      </c>
      <c r="AD140" s="22">
        <v>7.0000000000000007E-2</v>
      </c>
      <c r="AE140" s="22">
        <v>0.04</v>
      </c>
      <c r="AF140" s="22">
        <v>0.04</v>
      </c>
      <c r="AG140" s="22">
        <v>0.97</v>
      </c>
      <c r="AH140" s="22">
        <v>0.11</v>
      </c>
      <c r="AI140" s="22">
        <v>1.43</v>
      </c>
      <c r="AJ140" s="23">
        <v>0</v>
      </c>
      <c r="AK140" s="23">
        <v>6.67</v>
      </c>
      <c r="AL140" s="23">
        <v>6.04</v>
      </c>
      <c r="AM140" s="23">
        <v>10.98</v>
      </c>
      <c r="AN140" s="23">
        <v>4</v>
      </c>
      <c r="AO140" s="23">
        <v>2.13</v>
      </c>
      <c r="AP140" s="23">
        <v>4.66</v>
      </c>
      <c r="AQ140" s="23">
        <v>1.74</v>
      </c>
      <c r="AR140" s="23">
        <v>6.82</v>
      </c>
      <c r="AS140" s="23">
        <v>5.01</v>
      </c>
      <c r="AT140" s="23">
        <v>5.64</v>
      </c>
      <c r="AU140" s="23">
        <v>6.73</v>
      </c>
      <c r="AV140" s="23">
        <v>2.94</v>
      </c>
      <c r="AW140" s="23">
        <v>4.84</v>
      </c>
      <c r="AX140" s="23">
        <v>41.6</v>
      </c>
      <c r="AY140" s="23">
        <v>0</v>
      </c>
      <c r="AZ140" s="23">
        <v>12.44</v>
      </c>
      <c r="BA140" s="23">
        <v>6.98</v>
      </c>
      <c r="BB140" s="23">
        <v>3.66</v>
      </c>
      <c r="BC140" s="23">
        <v>2.65</v>
      </c>
      <c r="BD140" s="23">
        <v>0.06</v>
      </c>
      <c r="BE140" s="23">
        <v>0.01</v>
      </c>
      <c r="BF140" s="23">
        <v>0.01</v>
      </c>
      <c r="BG140" s="23">
        <v>0.03</v>
      </c>
      <c r="BH140" s="23">
        <v>0.04</v>
      </c>
      <c r="BI140" s="23">
        <v>0.12</v>
      </c>
      <c r="BJ140" s="23">
        <v>0</v>
      </c>
      <c r="BK140" s="23">
        <v>0.37</v>
      </c>
      <c r="BL140" s="23">
        <v>0</v>
      </c>
      <c r="BM140" s="23">
        <v>0.11</v>
      </c>
      <c r="BN140" s="23">
        <v>0</v>
      </c>
      <c r="BO140" s="23">
        <v>0</v>
      </c>
      <c r="BP140" s="23">
        <v>0</v>
      </c>
      <c r="BQ140" s="23">
        <v>0</v>
      </c>
      <c r="BR140" s="23">
        <v>0.04</v>
      </c>
      <c r="BS140" s="23">
        <v>0.34</v>
      </c>
      <c r="BT140" s="23">
        <v>0</v>
      </c>
      <c r="BU140" s="23">
        <v>0</v>
      </c>
      <c r="BV140" s="23">
        <v>0.02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30.74</v>
      </c>
      <c r="CC140" s="24"/>
      <c r="CD140" s="24"/>
      <c r="CE140" s="23">
        <v>46.57</v>
      </c>
      <c r="CG140" s="23">
        <v>0</v>
      </c>
      <c r="CH140" s="23">
        <v>0</v>
      </c>
      <c r="CI140" s="23">
        <v>0</v>
      </c>
      <c r="CJ140" s="23">
        <v>0</v>
      </c>
      <c r="CK140" s="23">
        <v>0</v>
      </c>
      <c r="CL140" s="23">
        <v>0</v>
      </c>
      <c r="CM140" s="23">
        <v>0</v>
      </c>
      <c r="CN140" s="23">
        <v>0</v>
      </c>
      <c r="CO140" s="23">
        <v>0</v>
      </c>
      <c r="CP140" s="23">
        <v>0.28000000000000003</v>
      </c>
      <c r="CQ140" s="23">
        <v>0.28000000000000003</v>
      </c>
    </row>
    <row r="141" spans="1:95" s="23" customFormat="1" x14ac:dyDescent="0.25">
      <c r="A141" s="30" t="str">
        <f>"248"</f>
        <v>248</v>
      </c>
      <c r="B141" s="21" t="s">
        <v>149</v>
      </c>
      <c r="C141" s="22" t="str">
        <f>"20"</f>
        <v>20</v>
      </c>
      <c r="D141" s="22">
        <v>0.21</v>
      </c>
      <c r="E141" s="22">
        <v>0.01</v>
      </c>
      <c r="F141" s="22">
        <v>0.93</v>
      </c>
      <c r="G141" s="22">
        <v>0</v>
      </c>
      <c r="H141" s="22">
        <v>1.31</v>
      </c>
      <c r="I141" s="22">
        <v>14.404779466666664</v>
      </c>
      <c r="J141" s="22">
        <v>0.68</v>
      </c>
      <c r="K141" s="22">
        <v>0.03</v>
      </c>
      <c r="L141" s="22">
        <v>0.68</v>
      </c>
      <c r="M141" s="22">
        <v>0</v>
      </c>
      <c r="N141" s="22">
        <v>0.63</v>
      </c>
      <c r="O141" s="22">
        <v>0.6</v>
      </c>
      <c r="P141" s="22">
        <v>0.09</v>
      </c>
      <c r="Q141" s="22">
        <v>0</v>
      </c>
      <c r="R141" s="22">
        <v>0</v>
      </c>
      <c r="S141" s="22">
        <v>0.05</v>
      </c>
      <c r="T141" s="22">
        <v>0.28000000000000003</v>
      </c>
      <c r="U141" s="22">
        <v>77.72</v>
      </c>
      <c r="V141" s="22">
        <v>19.32</v>
      </c>
      <c r="W141" s="22">
        <v>1.68</v>
      </c>
      <c r="X141" s="22">
        <v>1.48</v>
      </c>
      <c r="Y141" s="22">
        <v>3</v>
      </c>
      <c r="Z141" s="22">
        <v>7.0000000000000007E-2</v>
      </c>
      <c r="AA141" s="22">
        <v>4.4800000000000004</v>
      </c>
      <c r="AB141" s="22">
        <v>147.85</v>
      </c>
      <c r="AC141" s="22">
        <v>38.270000000000003</v>
      </c>
      <c r="AD141" s="22">
        <v>0.05</v>
      </c>
      <c r="AE141" s="22">
        <v>0</v>
      </c>
      <c r="AF141" s="22">
        <v>0</v>
      </c>
      <c r="AG141" s="22">
        <v>0.05</v>
      </c>
      <c r="AH141" s="22">
        <v>0.1</v>
      </c>
      <c r="AI141" s="22">
        <v>0.4</v>
      </c>
      <c r="AJ141" s="23">
        <v>0</v>
      </c>
      <c r="AK141" s="23">
        <v>4.93</v>
      </c>
      <c r="AL141" s="23">
        <v>4.47</v>
      </c>
      <c r="AM141" s="23">
        <v>8.1300000000000008</v>
      </c>
      <c r="AN141" s="23">
        <v>2.96</v>
      </c>
      <c r="AO141" s="23">
        <v>1.57</v>
      </c>
      <c r="AP141" s="23">
        <v>3.45</v>
      </c>
      <c r="AQ141" s="23">
        <v>1.29</v>
      </c>
      <c r="AR141" s="23">
        <v>5.05</v>
      </c>
      <c r="AS141" s="23">
        <v>3.7</v>
      </c>
      <c r="AT141" s="23">
        <v>4.16</v>
      </c>
      <c r="AU141" s="23">
        <v>4.93</v>
      </c>
      <c r="AV141" s="23">
        <v>2.1800000000000002</v>
      </c>
      <c r="AW141" s="23">
        <v>3.58</v>
      </c>
      <c r="AX141" s="23">
        <v>30.73</v>
      </c>
      <c r="AY141" s="23">
        <v>0</v>
      </c>
      <c r="AZ141" s="23">
        <v>9.2100000000000009</v>
      </c>
      <c r="BA141" s="23">
        <v>5.16</v>
      </c>
      <c r="BB141" s="23">
        <v>2.71</v>
      </c>
      <c r="BC141" s="23">
        <v>1.96</v>
      </c>
      <c r="BD141" s="23">
        <v>0.04</v>
      </c>
      <c r="BE141" s="23">
        <v>0.01</v>
      </c>
      <c r="BF141" s="23">
        <v>0.01</v>
      </c>
      <c r="BG141" s="23">
        <v>0.02</v>
      </c>
      <c r="BH141" s="23">
        <v>0.03</v>
      </c>
      <c r="BI141" s="23">
        <v>0.09</v>
      </c>
      <c r="BJ141" s="23">
        <v>0</v>
      </c>
      <c r="BK141" s="23">
        <v>0.28000000000000003</v>
      </c>
      <c r="BL141" s="23">
        <v>0</v>
      </c>
      <c r="BM141" s="23">
        <v>0.08</v>
      </c>
      <c r="BN141" s="23">
        <v>0</v>
      </c>
      <c r="BO141" s="23">
        <v>0</v>
      </c>
      <c r="BP141" s="23">
        <v>0</v>
      </c>
      <c r="BQ141" s="23">
        <v>0</v>
      </c>
      <c r="BR141" s="23">
        <v>0.03</v>
      </c>
      <c r="BS141" s="23">
        <v>0.25</v>
      </c>
      <c r="BT141" s="23">
        <v>0</v>
      </c>
      <c r="BU141" s="23">
        <v>0</v>
      </c>
      <c r="BV141" s="23">
        <v>0.02</v>
      </c>
      <c r="BW141" s="23">
        <v>0</v>
      </c>
      <c r="BX141" s="23">
        <v>0</v>
      </c>
      <c r="BY141" s="23">
        <v>0</v>
      </c>
      <c r="BZ141" s="23">
        <v>0</v>
      </c>
      <c r="CA141" s="23">
        <v>0</v>
      </c>
      <c r="CB141" s="23">
        <v>21.13</v>
      </c>
      <c r="CC141" s="24"/>
      <c r="CD141" s="24"/>
      <c r="CE141" s="23">
        <v>29.13</v>
      </c>
      <c r="CG141" s="23">
        <v>0</v>
      </c>
      <c r="CH141" s="23">
        <v>0</v>
      </c>
      <c r="CI141" s="23">
        <v>0</v>
      </c>
      <c r="CJ141" s="23">
        <v>0</v>
      </c>
      <c r="CK141" s="23">
        <v>0</v>
      </c>
      <c r="CL141" s="23">
        <v>0</v>
      </c>
      <c r="CM141" s="23">
        <v>0</v>
      </c>
      <c r="CN141" s="23">
        <v>0</v>
      </c>
      <c r="CO141" s="23">
        <v>0</v>
      </c>
      <c r="CP141" s="23">
        <v>0.2</v>
      </c>
      <c r="CQ141" s="23">
        <v>0.2</v>
      </c>
    </row>
    <row r="142" spans="1:95" s="23" customFormat="1" x14ac:dyDescent="0.25">
      <c r="A142" s="30" t="s">
        <v>215</v>
      </c>
      <c r="B142" s="21" t="s">
        <v>158</v>
      </c>
      <c r="C142" s="22" t="str">
        <f>"180"</f>
        <v>180</v>
      </c>
      <c r="D142" s="22">
        <v>0.6</v>
      </c>
      <c r="E142" s="22">
        <v>0</v>
      </c>
      <c r="F142" s="22">
        <v>0.25</v>
      </c>
      <c r="G142" s="22">
        <v>0.25</v>
      </c>
      <c r="H142" s="22">
        <v>30.06</v>
      </c>
      <c r="I142" s="22">
        <v>114.72130799999998</v>
      </c>
      <c r="J142" s="22">
        <v>0.04</v>
      </c>
      <c r="K142" s="22">
        <v>0</v>
      </c>
      <c r="L142" s="22">
        <v>0</v>
      </c>
      <c r="M142" s="22">
        <v>0</v>
      </c>
      <c r="N142" s="22">
        <v>25.03</v>
      </c>
      <c r="O142" s="22">
        <v>1.06</v>
      </c>
      <c r="P142" s="22">
        <v>3.97</v>
      </c>
      <c r="Q142" s="22">
        <v>0</v>
      </c>
      <c r="R142" s="22">
        <v>0</v>
      </c>
      <c r="S142" s="22">
        <v>0.9</v>
      </c>
      <c r="T142" s="22">
        <v>0.86</v>
      </c>
      <c r="U142" s="22">
        <v>2.14</v>
      </c>
      <c r="V142" s="22">
        <v>9.44</v>
      </c>
      <c r="W142" s="22">
        <v>11</v>
      </c>
      <c r="X142" s="22">
        <v>2.91</v>
      </c>
      <c r="Y142" s="22">
        <v>2.85</v>
      </c>
      <c r="Z142" s="22">
        <v>0.57999999999999996</v>
      </c>
      <c r="AA142" s="22">
        <v>0</v>
      </c>
      <c r="AB142" s="22">
        <v>793.8</v>
      </c>
      <c r="AC142" s="22">
        <v>147.06</v>
      </c>
      <c r="AD142" s="22">
        <v>0.68</v>
      </c>
      <c r="AE142" s="22">
        <v>0.01</v>
      </c>
      <c r="AF142" s="22">
        <v>0.05</v>
      </c>
      <c r="AG142" s="22">
        <v>0.18</v>
      </c>
      <c r="AH142" s="22">
        <v>0.25</v>
      </c>
      <c r="AI142" s="22">
        <v>72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182.54</v>
      </c>
      <c r="CC142" s="24"/>
      <c r="CD142" s="24"/>
      <c r="CE142" s="23">
        <v>132.30000000000001</v>
      </c>
      <c r="CG142" s="23">
        <v>0</v>
      </c>
      <c r="CH142" s="23">
        <v>0</v>
      </c>
      <c r="CI142" s="23">
        <v>0</v>
      </c>
      <c r="CJ142" s="23">
        <v>0</v>
      </c>
      <c r="CK142" s="23">
        <v>0</v>
      </c>
      <c r="CL142" s="23">
        <v>0</v>
      </c>
      <c r="CM142" s="23">
        <v>0</v>
      </c>
      <c r="CN142" s="23">
        <v>0</v>
      </c>
      <c r="CO142" s="23">
        <v>0</v>
      </c>
      <c r="CP142" s="23">
        <v>18</v>
      </c>
      <c r="CQ142" s="23">
        <v>0</v>
      </c>
    </row>
    <row r="143" spans="1:95" s="23" customFormat="1" ht="31.5" x14ac:dyDescent="0.25">
      <c r="A143" s="30" t="str">
        <f>"1.5"</f>
        <v>1.5</v>
      </c>
      <c r="B143" s="21" t="s">
        <v>100</v>
      </c>
      <c r="C143" s="22" t="str">
        <f>"20"</f>
        <v>20</v>
      </c>
      <c r="D143" s="22">
        <v>1.58</v>
      </c>
      <c r="E143" s="22">
        <v>0</v>
      </c>
      <c r="F143" s="22">
        <v>0.2</v>
      </c>
      <c r="G143" s="22">
        <v>0</v>
      </c>
      <c r="H143" s="22">
        <v>10.32</v>
      </c>
      <c r="I143" s="22">
        <v>49.1</v>
      </c>
      <c r="J143" s="22">
        <v>0.04</v>
      </c>
      <c r="K143" s="22">
        <v>0</v>
      </c>
      <c r="L143" s="22">
        <v>0.04</v>
      </c>
      <c r="M143" s="22">
        <v>0</v>
      </c>
      <c r="N143" s="22">
        <v>0.42</v>
      </c>
      <c r="O143" s="22">
        <v>9.24</v>
      </c>
      <c r="P143" s="22">
        <v>0.66</v>
      </c>
      <c r="Q143" s="22">
        <v>0</v>
      </c>
      <c r="R143" s="22">
        <v>0</v>
      </c>
      <c r="S143" s="22">
        <v>0.06</v>
      </c>
      <c r="T143" s="22">
        <v>0.3</v>
      </c>
      <c r="U143" s="22">
        <v>0</v>
      </c>
      <c r="V143" s="22">
        <v>26.6</v>
      </c>
      <c r="W143" s="22">
        <v>4.5999999999999996</v>
      </c>
      <c r="X143" s="22">
        <v>6.6</v>
      </c>
      <c r="Y143" s="22">
        <v>17.399999999999999</v>
      </c>
      <c r="Z143" s="22">
        <v>0.4</v>
      </c>
      <c r="AA143" s="22">
        <v>0</v>
      </c>
      <c r="AB143" s="22">
        <v>0</v>
      </c>
      <c r="AC143" s="22">
        <v>0</v>
      </c>
      <c r="AD143" s="22">
        <v>0.26</v>
      </c>
      <c r="AE143" s="22">
        <v>0.03</v>
      </c>
      <c r="AF143" s="22">
        <v>0.01</v>
      </c>
      <c r="AG143" s="22">
        <v>0.32</v>
      </c>
      <c r="AH143" s="22">
        <v>0.62</v>
      </c>
      <c r="AI143" s="22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7.54</v>
      </c>
      <c r="CC143" s="24"/>
      <c r="CD143" s="24"/>
      <c r="CE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  <c r="CP143" s="23">
        <v>0</v>
      </c>
      <c r="CQ143" s="23">
        <v>0</v>
      </c>
    </row>
    <row r="144" spans="1:95" s="16" customFormat="1" x14ac:dyDescent="0.25">
      <c r="A144" s="31" t="s">
        <v>192</v>
      </c>
      <c r="B144" s="18" t="s">
        <v>129</v>
      </c>
      <c r="C144" s="19" t="str">
        <f>"20"</f>
        <v>20</v>
      </c>
      <c r="D144" s="19">
        <v>1.32</v>
      </c>
      <c r="E144" s="19">
        <v>0</v>
      </c>
      <c r="F144" s="19">
        <v>0.24</v>
      </c>
      <c r="G144" s="19">
        <v>0</v>
      </c>
      <c r="H144" s="19">
        <v>8.34</v>
      </c>
      <c r="I144" s="19">
        <v>38.676000000000002</v>
      </c>
      <c r="J144" s="19">
        <v>0.04</v>
      </c>
      <c r="K144" s="19">
        <v>0</v>
      </c>
      <c r="L144" s="19">
        <v>0.04</v>
      </c>
      <c r="M144" s="19">
        <v>0</v>
      </c>
      <c r="N144" s="19">
        <v>0.24</v>
      </c>
      <c r="O144" s="19">
        <v>6.44</v>
      </c>
      <c r="P144" s="19">
        <v>1.66</v>
      </c>
      <c r="Q144" s="19">
        <v>0</v>
      </c>
      <c r="R144" s="19">
        <v>0</v>
      </c>
      <c r="S144" s="19">
        <v>0.2</v>
      </c>
      <c r="T144" s="19">
        <v>0.5</v>
      </c>
      <c r="U144" s="19">
        <v>0</v>
      </c>
      <c r="V144" s="19">
        <v>49</v>
      </c>
      <c r="W144" s="19">
        <v>7</v>
      </c>
      <c r="X144" s="19">
        <v>9.4</v>
      </c>
      <c r="Y144" s="19">
        <v>31.6</v>
      </c>
      <c r="Z144" s="19">
        <v>0.78</v>
      </c>
      <c r="AA144" s="19">
        <v>0</v>
      </c>
      <c r="AB144" s="19">
        <v>1</v>
      </c>
      <c r="AC144" s="19">
        <v>0.2</v>
      </c>
      <c r="AD144" s="19">
        <v>0.28000000000000003</v>
      </c>
      <c r="AE144" s="19">
        <v>0.04</v>
      </c>
      <c r="AF144" s="19">
        <v>0.02</v>
      </c>
      <c r="AG144" s="19">
        <v>0.14000000000000001</v>
      </c>
      <c r="AH144" s="19">
        <v>0.4</v>
      </c>
      <c r="AI144" s="19">
        <v>0</v>
      </c>
      <c r="AJ144" s="16">
        <v>0</v>
      </c>
      <c r="AK144" s="16">
        <v>64.400000000000006</v>
      </c>
      <c r="AL144" s="16">
        <v>49.6</v>
      </c>
      <c r="AM144" s="16">
        <v>85.4</v>
      </c>
      <c r="AN144" s="16">
        <v>44.6</v>
      </c>
      <c r="AO144" s="16">
        <v>18.600000000000001</v>
      </c>
      <c r="AP144" s="16">
        <v>39.6</v>
      </c>
      <c r="AQ144" s="16">
        <v>16</v>
      </c>
      <c r="AR144" s="16">
        <v>74.2</v>
      </c>
      <c r="AS144" s="16">
        <v>59.4</v>
      </c>
      <c r="AT144" s="16">
        <v>58.2</v>
      </c>
      <c r="AU144" s="16">
        <v>92.8</v>
      </c>
      <c r="AV144" s="16">
        <v>24.8</v>
      </c>
      <c r="AW144" s="16">
        <v>62</v>
      </c>
      <c r="AX144" s="16">
        <v>305.8</v>
      </c>
      <c r="AY144" s="16">
        <v>0</v>
      </c>
      <c r="AZ144" s="16">
        <v>105.2</v>
      </c>
      <c r="BA144" s="16">
        <v>58.2</v>
      </c>
      <c r="BB144" s="16">
        <v>36</v>
      </c>
      <c r="BC144" s="16">
        <v>26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0.03</v>
      </c>
      <c r="BL144" s="16">
        <v>0</v>
      </c>
      <c r="BM144" s="16">
        <v>0</v>
      </c>
      <c r="BN144" s="16">
        <v>0</v>
      </c>
      <c r="BO144" s="16">
        <v>0</v>
      </c>
      <c r="BP144" s="16">
        <v>0</v>
      </c>
      <c r="BQ144" s="16">
        <v>0</v>
      </c>
      <c r="BR144" s="16">
        <v>0</v>
      </c>
      <c r="BS144" s="16">
        <v>0.02</v>
      </c>
      <c r="BT144" s="16">
        <v>0</v>
      </c>
      <c r="BU144" s="16">
        <v>0</v>
      </c>
      <c r="BV144" s="16">
        <v>0.1</v>
      </c>
      <c r="BW144" s="16">
        <v>0.02</v>
      </c>
      <c r="BX144" s="16">
        <v>0</v>
      </c>
      <c r="BY144" s="16">
        <v>0</v>
      </c>
      <c r="BZ144" s="16">
        <v>0</v>
      </c>
      <c r="CA144" s="16">
        <v>0</v>
      </c>
      <c r="CB144" s="16">
        <v>9.4</v>
      </c>
      <c r="CC144" s="20"/>
      <c r="CD144" s="20"/>
      <c r="CE144" s="16">
        <v>0.17</v>
      </c>
      <c r="CG144" s="16">
        <v>0</v>
      </c>
      <c r="CH144" s="16">
        <v>0</v>
      </c>
      <c r="CI144" s="16">
        <v>0</v>
      </c>
      <c r="CJ144" s="16">
        <v>0</v>
      </c>
      <c r="CK144" s="16">
        <v>0</v>
      </c>
      <c r="CL144" s="16">
        <v>0</v>
      </c>
      <c r="CM144" s="16">
        <v>0</v>
      </c>
      <c r="CN144" s="16">
        <v>0</v>
      </c>
      <c r="CO144" s="16">
        <v>0</v>
      </c>
      <c r="CP144" s="16">
        <v>0</v>
      </c>
      <c r="CQ144" s="16">
        <v>0</v>
      </c>
    </row>
    <row r="145" spans="1:95" s="27" customFormat="1" x14ac:dyDescent="0.25">
      <c r="A145" s="32"/>
      <c r="B145" s="25" t="s">
        <v>112</v>
      </c>
      <c r="C145" s="26"/>
      <c r="D145" s="26">
        <v>14.89</v>
      </c>
      <c r="E145" s="26">
        <v>1</v>
      </c>
      <c r="F145" s="26">
        <v>20.329999999999998</v>
      </c>
      <c r="G145" s="26">
        <v>0.25</v>
      </c>
      <c r="H145" s="26">
        <v>91.48</v>
      </c>
      <c r="I145" s="26">
        <v>587.76</v>
      </c>
      <c r="J145" s="26">
        <v>7.66</v>
      </c>
      <c r="K145" s="26">
        <v>3.5</v>
      </c>
      <c r="L145" s="26">
        <v>7.62</v>
      </c>
      <c r="M145" s="26">
        <v>0</v>
      </c>
      <c r="N145" s="26">
        <v>38.5</v>
      </c>
      <c r="O145" s="26">
        <v>41.64</v>
      </c>
      <c r="P145" s="26">
        <v>11.34</v>
      </c>
      <c r="Q145" s="26">
        <v>0</v>
      </c>
      <c r="R145" s="26">
        <v>0</v>
      </c>
      <c r="S145" s="26">
        <v>1.85</v>
      </c>
      <c r="T145" s="26">
        <v>6.57</v>
      </c>
      <c r="U145" s="26">
        <v>480.05</v>
      </c>
      <c r="V145" s="26">
        <v>1211.74</v>
      </c>
      <c r="W145" s="26">
        <v>125.73</v>
      </c>
      <c r="X145" s="26">
        <v>83.32</v>
      </c>
      <c r="Y145" s="26">
        <v>234.72</v>
      </c>
      <c r="Z145" s="26">
        <v>4.53</v>
      </c>
      <c r="AA145" s="26">
        <v>63.24</v>
      </c>
      <c r="AB145" s="26">
        <v>1989.42</v>
      </c>
      <c r="AC145" s="26">
        <v>453.17</v>
      </c>
      <c r="AD145" s="26">
        <v>3.92</v>
      </c>
      <c r="AE145" s="26">
        <v>0.28000000000000003</v>
      </c>
      <c r="AF145" s="26">
        <v>0.27</v>
      </c>
      <c r="AG145" s="26">
        <v>3.47</v>
      </c>
      <c r="AH145" s="26">
        <v>4.8</v>
      </c>
      <c r="AI145" s="26">
        <v>92.88</v>
      </c>
      <c r="AJ145" s="27">
        <v>0</v>
      </c>
      <c r="AK145" s="27">
        <v>168.23</v>
      </c>
      <c r="AL145" s="27">
        <v>172.42</v>
      </c>
      <c r="AM145" s="27">
        <v>241.22</v>
      </c>
      <c r="AN145" s="27">
        <v>214.72</v>
      </c>
      <c r="AO145" s="27">
        <v>57.44</v>
      </c>
      <c r="AP145" s="27">
        <v>153.72</v>
      </c>
      <c r="AQ145" s="27">
        <v>58.88</v>
      </c>
      <c r="AR145" s="27">
        <v>191.51</v>
      </c>
      <c r="AS145" s="27">
        <v>197.77</v>
      </c>
      <c r="AT145" s="27">
        <v>351.93</v>
      </c>
      <c r="AU145" s="27">
        <v>484.7</v>
      </c>
      <c r="AV145" s="27">
        <v>69.33</v>
      </c>
      <c r="AW145" s="27">
        <v>167.07</v>
      </c>
      <c r="AX145" s="27">
        <v>957.9</v>
      </c>
      <c r="AY145" s="27">
        <v>0</v>
      </c>
      <c r="AZ145" s="27">
        <v>221.07</v>
      </c>
      <c r="BA145" s="27">
        <v>172.01</v>
      </c>
      <c r="BB145" s="27">
        <v>134.29</v>
      </c>
      <c r="BC145" s="27">
        <v>65.319999999999993</v>
      </c>
      <c r="BD145" s="27">
        <v>0.35</v>
      </c>
      <c r="BE145" s="27">
        <v>0.08</v>
      </c>
      <c r="BF145" s="27">
        <v>7.0000000000000007E-2</v>
      </c>
      <c r="BG145" s="27">
        <v>0.18</v>
      </c>
      <c r="BH145" s="27">
        <v>0.23</v>
      </c>
      <c r="BI145" s="27">
        <v>0.74</v>
      </c>
      <c r="BJ145" s="27">
        <v>0</v>
      </c>
      <c r="BK145" s="27">
        <v>2.74</v>
      </c>
      <c r="BL145" s="27">
        <v>0</v>
      </c>
      <c r="BM145" s="27">
        <v>0.93</v>
      </c>
      <c r="BN145" s="27">
        <v>0.02</v>
      </c>
      <c r="BO145" s="27">
        <v>0.03</v>
      </c>
      <c r="BP145" s="27">
        <v>0</v>
      </c>
      <c r="BQ145" s="27">
        <v>0</v>
      </c>
      <c r="BR145" s="27">
        <v>0.28000000000000003</v>
      </c>
      <c r="BS145" s="27">
        <v>3.49</v>
      </c>
      <c r="BT145" s="27">
        <v>0</v>
      </c>
      <c r="BU145" s="27">
        <v>0</v>
      </c>
      <c r="BV145" s="27">
        <v>3.1</v>
      </c>
      <c r="BW145" s="27">
        <v>0.02</v>
      </c>
      <c r="BX145" s="27">
        <v>0</v>
      </c>
      <c r="BY145" s="27">
        <v>0</v>
      </c>
      <c r="BZ145" s="27">
        <v>0</v>
      </c>
      <c r="CA145" s="27">
        <v>0</v>
      </c>
      <c r="CB145" s="27">
        <v>629.15</v>
      </c>
      <c r="CC145" s="14"/>
      <c r="CD145" s="14" t="e">
        <f>$I$145/#REF!*100</f>
        <v>#REF!</v>
      </c>
      <c r="CE145" s="27">
        <v>394.81</v>
      </c>
      <c r="CG145" s="27">
        <v>0</v>
      </c>
      <c r="CH145" s="27">
        <v>0</v>
      </c>
      <c r="CI145" s="27">
        <v>0</v>
      </c>
      <c r="CJ145" s="27">
        <v>0</v>
      </c>
      <c r="CK145" s="27">
        <v>0</v>
      </c>
      <c r="CL145" s="27">
        <v>0</v>
      </c>
      <c r="CM145" s="27">
        <v>0</v>
      </c>
      <c r="CN145" s="27">
        <v>0</v>
      </c>
      <c r="CO145" s="27">
        <v>0</v>
      </c>
      <c r="CP145" s="27">
        <v>18.48</v>
      </c>
      <c r="CQ145" s="27">
        <v>1.36</v>
      </c>
    </row>
    <row r="146" spans="1:95" x14ac:dyDescent="0.25">
      <c r="A146" s="29"/>
      <c r="B146" s="17" t="s">
        <v>113</v>
      </c>
    </row>
    <row r="147" spans="1:95" s="23" customFormat="1" x14ac:dyDescent="0.25">
      <c r="A147" s="30" t="s">
        <v>188</v>
      </c>
      <c r="B147" s="21" t="s">
        <v>159</v>
      </c>
      <c r="C147" s="22" t="str">
        <f>"70"</f>
        <v>70</v>
      </c>
      <c r="D147" s="22">
        <v>4.13</v>
      </c>
      <c r="E147" s="22">
        <v>0</v>
      </c>
      <c r="F147" s="22">
        <v>3.29</v>
      </c>
      <c r="G147" s="22">
        <v>0</v>
      </c>
      <c r="H147" s="22">
        <v>53.97</v>
      </c>
      <c r="I147" s="22">
        <v>256.71800000000002</v>
      </c>
      <c r="J147" s="22">
        <v>0.42</v>
      </c>
      <c r="K147" s="22">
        <v>0</v>
      </c>
      <c r="L147" s="22">
        <v>0</v>
      </c>
      <c r="M147" s="22">
        <v>0</v>
      </c>
      <c r="N147" s="22">
        <v>25.34</v>
      </c>
      <c r="O147" s="22">
        <v>27.16</v>
      </c>
      <c r="P147" s="22">
        <v>1.47</v>
      </c>
      <c r="Q147" s="22">
        <v>0</v>
      </c>
      <c r="R147" s="22">
        <v>0</v>
      </c>
      <c r="S147" s="22">
        <v>0</v>
      </c>
      <c r="T147" s="22">
        <v>0.21</v>
      </c>
      <c r="U147" s="22">
        <v>1.4</v>
      </c>
      <c r="V147" s="22">
        <v>49.7</v>
      </c>
      <c r="W147" s="22">
        <v>7.7</v>
      </c>
      <c r="X147" s="22">
        <v>6.3</v>
      </c>
      <c r="Y147" s="22">
        <v>35</v>
      </c>
      <c r="Z147" s="22">
        <v>0.56000000000000005</v>
      </c>
      <c r="AA147" s="22">
        <v>0</v>
      </c>
      <c r="AB147" s="22">
        <v>0</v>
      </c>
      <c r="AC147" s="22">
        <v>0</v>
      </c>
      <c r="AD147" s="22">
        <v>1.68</v>
      </c>
      <c r="AE147" s="22">
        <v>0.06</v>
      </c>
      <c r="AF147" s="22">
        <v>0.01</v>
      </c>
      <c r="AG147" s="22">
        <v>0.42</v>
      </c>
      <c r="AH147" s="22">
        <v>1.05</v>
      </c>
      <c r="AI147" s="22">
        <v>0</v>
      </c>
      <c r="AJ147" s="23">
        <v>0</v>
      </c>
      <c r="AK147" s="23">
        <v>0</v>
      </c>
      <c r="AL147" s="23">
        <v>0</v>
      </c>
      <c r="AM147" s="23">
        <v>0</v>
      </c>
      <c r="AN147" s="23">
        <v>0</v>
      </c>
      <c r="AO147" s="23">
        <v>0</v>
      </c>
      <c r="AP147" s="23">
        <v>0</v>
      </c>
      <c r="AQ147" s="23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0</v>
      </c>
      <c r="AW147" s="23">
        <v>0</v>
      </c>
      <c r="AX147" s="23">
        <v>0</v>
      </c>
      <c r="AY147" s="23">
        <v>0</v>
      </c>
      <c r="AZ147" s="23">
        <v>0</v>
      </c>
      <c r="BA147" s="23">
        <v>0</v>
      </c>
      <c r="BB147" s="23">
        <v>0</v>
      </c>
      <c r="BC147" s="23">
        <v>0</v>
      </c>
      <c r="BD147" s="23">
        <v>0</v>
      </c>
      <c r="BE147" s="23">
        <v>0</v>
      </c>
      <c r="BF147" s="23">
        <v>0</v>
      </c>
      <c r="BG147" s="23">
        <v>0</v>
      </c>
      <c r="BH147" s="23">
        <v>0</v>
      </c>
      <c r="BI147" s="23">
        <v>0</v>
      </c>
      <c r="BJ147" s="23">
        <v>0</v>
      </c>
      <c r="BK147" s="23">
        <v>0</v>
      </c>
      <c r="BL147" s="23">
        <v>0</v>
      </c>
      <c r="BM147" s="23">
        <v>0</v>
      </c>
      <c r="BN147" s="23">
        <v>0</v>
      </c>
      <c r="BO147" s="23">
        <v>0</v>
      </c>
      <c r="BP147" s="23">
        <v>0</v>
      </c>
      <c r="BQ147" s="23">
        <v>0</v>
      </c>
      <c r="BR147" s="23">
        <v>0</v>
      </c>
      <c r="BS147" s="23">
        <v>0</v>
      </c>
      <c r="BT147" s="23">
        <v>0</v>
      </c>
      <c r="BU147" s="23">
        <v>0</v>
      </c>
      <c r="BV147" s="23">
        <v>0</v>
      </c>
      <c r="BW147" s="23">
        <v>0</v>
      </c>
      <c r="BX147" s="23">
        <v>0</v>
      </c>
      <c r="BY147" s="23">
        <v>0</v>
      </c>
      <c r="BZ147" s="23">
        <v>0</v>
      </c>
      <c r="CA147" s="23">
        <v>0</v>
      </c>
      <c r="CB147" s="23">
        <v>8.4</v>
      </c>
      <c r="CC147" s="24"/>
      <c r="CD147" s="24"/>
      <c r="CE147" s="23">
        <v>0</v>
      </c>
      <c r="CG147" s="23">
        <v>0</v>
      </c>
      <c r="CH147" s="23">
        <v>0</v>
      </c>
      <c r="CI147" s="23">
        <v>0</v>
      </c>
      <c r="CJ147" s="23">
        <v>2268</v>
      </c>
      <c r="CK147" s="23">
        <v>1449</v>
      </c>
      <c r="CL147" s="23">
        <v>1858.5</v>
      </c>
      <c r="CM147" s="23">
        <v>56.98</v>
      </c>
      <c r="CN147" s="23">
        <v>56.98</v>
      </c>
      <c r="CO147" s="23">
        <v>56.98</v>
      </c>
      <c r="CP147" s="23">
        <v>0</v>
      </c>
      <c r="CQ147" s="23">
        <v>0</v>
      </c>
    </row>
    <row r="148" spans="1:95" s="16" customFormat="1" x14ac:dyDescent="0.25">
      <c r="A148" s="31" t="s">
        <v>188</v>
      </c>
      <c r="B148" s="18" t="s">
        <v>160</v>
      </c>
      <c r="C148" s="19" t="str">
        <f>"180"</f>
        <v>180</v>
      </c>
      <c r="D148" s="19">
        <v>5.22</v>
      </c>
      <c r="E148" s="19">
        <v>5.22</v>
      </c>
      <c r="F148" s="19">
        <v>5.76</v>
      </c>
      <c r="G148" s="19">
        <v>0</v>
      </c>
      <c r="H148" s="19">
        <v>7.2</v>
      </c>
      <c r="I148" s="19">
        <v>104.94</v>
      </c>
      <c r="J148" s="19">
        <v>3.6</v>
      </c>
      <c r="K148" s="19">
        <v>0</v>
      </c>
      <c r="L148" s="19">
        <v>0</v>
      </c>
      <c r="M148" s="19">
        <v>0</v>
      </c>
      <c r="N148" s="19">
        <v>7.2</v>
      </c>
      <c r="O148" s="19">
        <v>0</v>
      </c>
      <c r="P148" s="19">
        <v>0</v>
      </c>
      <c r="Q148" s="19">
        <v>0</v>
      </c>
      <c r="R148" s="19">
        <v>0</v>
      </c>
      <c r="S148" s="19">
        <v>1.62</v>
      </c>
      <c r="T148" s="19">
        <v>1.26</v>
      </c>
      <c r="U148" s="19">
        <v>90</v>
      </c>
      <c r="V148" s="19">
        <v>262.8</v>
      </c>
      <c r="W148" s="19">
        <v>216</v>
      </c>
      <c r="X148" s="19">
        <v>25.2</v>
      </c>
      <c r="Y148" s="19">
        <v>171</v>
      </c>
      <c r="Z148" s="19">
        <v>0.18</v>
      </c>
      <c r="AA148" s="19">
        <v>36</v>
      </c>
      <c r="AB148" s="19">
        <v>18</v>
      </c>
      <c r="AC148" s="19">
        <v>39.6</v>
      </c>
      <c r="AD148" s="19">
        <v>0</v>
      </c>
      <c r="AE148" s="19">
        <v>0.05</v>
      </c>
      <c r="AF148" s="19">
        <v>0.31</v>
      </c>
      <c r="AG148" s="19">
        <v>0.18</v>
      </c>
      <c r="AH148" s="19">
        <v>1.44</v>
      </c>
      <c r="AI148" s="19">
        <v>1.26</v>
      </c>
      <c r="AJ148" s="16">
        <v>0</v>
      </c>
      <c r="AK148" s="16">
        <v>243</v>
      </c>
      <c r="AL148" s="16">
        <v>288</v>
      </c>
      <c r="AM148" s="16">
        <v>498.6</v>
      </c>
      <c r="AN148" s="16">
        <v>432</v>
      </c>
      <c r="AO148" s="16">
        <v>127.8</v>
      </c>
      <c r="AP148" s="16">
        <v>198</v>
      </c>
      <c r="AQ148" s="16">
        <v>77.400000000000006</v>
      </c>
      <c r="AR148" s="16">
        <v>253.8</v>
      </c>
      <c r="AS148" s="16">
        <v>190.8</v>
      </c>
      <c r="AT148" s="16">
        <v>189</v>
      </c>
      <c r="AU148" s="16">
        <v>388.8</v>
      </c>
      <c r="AV148" s="16">
        <v>140.4</v>
      </c>
      <c r="AW148" s="16">
        <v>82.8</v>
      </c>
      <c r="AX148" s="16">
        <v>910.8</v>
      </c>
      <c r="AY148" s="16">
        <v>0</v>
      </c>
      <c r="AZ148" s="16">
        <v>489.6</v>
      </c>
      <c r="BA148" s="16">
        <v>333</v>
      </c>
      <c r="BB148" s="16">
        <v>279</v>
      </c>
      <c r="BC148" s="16">
        <v>36</v>
      </c>
      <c r="BD148" s="16">
        <v>0.18</v>
      </c>
      <c r="BE148" s="16">
        <v>0.13</v>
      </c>
      <c r="BF148" s="16">
        <v>7.0000000000000007E-2</v>
      </c>
      <c r="BG148" s="16">
        <v>0.14000000000000001</v>
      </c>
      <c r="BH148" s="16">
        <v>0.16</v>
      </c>
      <c r="BI148" s="16">
        <v>0.81</v>
      </c>
      <c r="BJ148" s="16">
        <v>0.05</v>
      </c>
      <c r="BK148" s="16">
        <v>1.01</v>
      </c>
      <c r="BL148" s="16">
        <v>0.04</v>
      </c>
      <c r="BM148" s="16">
        <v>0.56000000000000005</v>
      </c>
      <c r="BN148" s="16">
        <v>7.0000000000000007E-2</v>
      </c>
      <c r="BO148" s="16">
        <v>0</v>
      </c>
      <c r="BP148" s="16">
        <v>0</v>
      </c>
      <c r="BQ148" s="16">
        <v>7.0000000000000007E-2</v>
      </c>
      <c r="BR148" s="16">
        <v>0.14000000000000001</v>
      </c>
      <c r="BS148" s="16">
        <v>1.24</v>
      </c>
      <c r="BT148" s="16">
        <v>0.02</v>
      </c>
      <c r="BU148" s="16">
        <v>0</v>
      </c>
      <c r="BV148" s="16">
        <v>0.04</v>
      </c>
      <c r="BW148" s="16">
        <v>0.05</v>
      </c>
      <c r="BX148" s="16">
        <v>0.14000000000000001</v>
      </c>
      <c r="BY148" s="16">
        <v>0</v>
      </c>
      <c r="BZ148" s="16">
        <v>0</v>
      </c>
      <c r="CA148" s="16">
        <v>0</v>
      </c>
      <c r="CB148" s="16">
        <v>158.94</v>
      </c>
      <c r="CC148" s="20"/>
      <c r="CD148" s="20"/>
      <c r="CE148" s="16">
        <v>39</v>
      </c>
      <c r="CG148" s="16">
        <v>16.02</v>
      </c>
      <c r="CH148" s="16">
        <v>16.02</v>
      </c>
      <c r="CI148" s="16">
        <v>16.02</v>
      </c>
      <c r="CJ148" s="16">
        <v>792</v>
      </c>
      <c r="CK148" s="16">
        <v>378</v>
      </c>
      <c r="CL148" s="16">
        <v>585</v>
      </c>
      <c r="CM148" s="16">
        <v>3.6</v>
      </c>
      <c r="CN148" s="16">
        <v>1.8</v>
      </c>
      <c r="CO148" s="16">
        <v>2.7</v>
      </c>
      <c r="CP148" s="16">
        <v>0</v>
      </c>
      <c r="CQ148" s="16">
        <v>0</v>
      </c>
    </row>
    <row r="149" spans="1:95" s="27" customFormat="1" x14ac:dyDescent="0.25">
      <c r="A149" s="32"/>
      <c r="B149" s="25" t="s">
        <v>116</v>
      </c>
      <c r="C149" s="26"/>
      <c r="D149" s="26">
        <v>9.35</v>
      </c>
      <c r="E149" s="26">
        <v>5.22</v>
      </c>
      <c r="F149" s="26">
        <v>9.0500000000000007</v>
      </c>
      <c r="G149" s="26">
        <v>0</v>
      </c>
      <c r="H149" s="26">
        <v>61.17</v>
      </c>
      <c r="I149" s="26">
        <v>361.66</v>
      </c>
      <c r="J149" s="26">
        <v>4.0199999999999996</v>
      </c>
      <c r="K149" s="26">
        <v>0</v>
      </c>
      <c r="L149" s="26">
        <v>0</v>
      </c>
      <c r="M149" s="26">
        <v>0</v>
      </c>
      <c r="N149" s="26">
        <v>32.54</v>
      </c>
      <c r="O149" s="26">
        <v>27.16</v>
      </c>
      <c r="P149" s="26">
        <v>1.47</v>
      </c>
      <c r="Q149" s="26">
        <v>0</v>
      </c>
      <c r="R149" s="26">
        <v>0</v>
      </c>
      <c r="S149" s="26">
        <v>1.62</v>
      </c>
      <c r="T149" s="26">
        <v>1.47</v>
      </c>
      <c r="U149" s="26">
        <v>91.4</v>
      </c>
      <c r="V149" s="26">
        <v>312.5</v>
      </c>
      <c r="W149" s="26">
        <v>223.7</v>
      </c>
      <c r="X149" s="26">
        <v>31.5</v>
      </c>
      <c r="Y149" s="26">
        <v>206</v>
      </c>
      <c r="Z149" s="26">
        <v>0.74</v>
      </c>
      <c r="AA149" s="26">
        <v>36</v>
      </c>
      <c r="AB149" s="26">
        <v>18</v>
      </c>
      <c r="AC149" s="26">
        <v>39.6</v>
      </c>
      <c r="AD149" s="26">
        <v>1.68</v>
      </c>
      <c r="AE149" s="26">
        <v>0.11</v>
      </c>
      <c r="AF149" s="26">
        <v>0.32</v>
      </c>
      <c r="AG149" s="26">
        <v>0.6</v>
      </c>
      <c r="AH149" s="26">
        <v>2.4900000000000002</v>
      </c>
      <c r="AI149" s="26">
        <v>1.26</v>
      </c>
      <c r="AJ149" s="27">
        <v>0</v>
      </c>
      <c r="AK149" s="27">
        <v>243</v>
      </c>
      <c r="AL149" s="27">
        <v>288</v>
      </c>
      <c r="AM149" s="27">
        <v>498.6</v>
      </c>
      <c r="AN149" s="27">
        <v>432</v>
      </c>
      <c r="AO149" s="27">
        <v>127.8</v>
      </c>
      <c r="AP149" s="27">
        <v>198</v>
      </c>
      <c r="AQ149" s="27">
        <v>77.400000000000006</v>
      </c>
      <c r="AR149" s="27">
        <v>253.8</v>
      </c>
      <c r="AS149" s="27">
        <v>190.8</v>
      </c>
      <c r="AT149" s="27">
        <v>189</v>
      </c>
      <c r="AU149" s="27">
        <v>388.8</v>
      </c>
      <c r="AV149" s="27">
        <v>140.4</v>
      </c>
      <c r="AW149" s="27">
        <v>82.8</v>
      </c>
      <c r="AX149" s="27">
        <v>910.8</v>
      </c>
      <c r="AY149" s="27">
        <v>0</v>
      </c>
      <c r="AZ149" s="27">
        <v>489.6</v>
      </c>
      <c r="BA149" s="27">
        <v>333</v>
      </c>
      <c r="BB149" s="27">
        <v>279</v>
      </c>
      <c r="BC149" s="27">
        <v>36</v>
      </c>
      <c r="BD149" s="27">
        <v>0.18</v>
      </c>
      <c r="BE149" s="27">
        <v>0.13</v>
      </c>
      <c r="BF149" s="27">
        <v>7.0000000000000007E-2</v>
      </c>
      <c r="BG149" s="27">
        <v>0.14000000000000001</v>
      </c>
      <c r="BH149" s="27">
        <v>0.16</v>
      </c>
      <c r="BI149" s="27">
        <v>0.81</v>
      </c>
      <c r="BJ149" s="27">
        <v>0.05</v>
      </c>
      <c r="BK149" s="27">
        <v>1.01</v>
      </c>
      <c r="BL149" s="27">
        <v>0.04</v>
      </c>
      <c r="BM149" s="27">
        <v>0.56000000000000005</v>
      </c>
      <c r="BN149" s="27">
        <v>7.0000000000000007E-2</v>
      </c>
      <c r="BO149" s="27">
        <v>0</v>
      </c>
      <c r="BP149" s="27">
        <v>0</v>
      </c>
      <c r="BQ149" s="27">
        <v>7.0000000000000007E-2</v>
      </c>
      <c r="BR149" s="27">
        <v>0.14000000000000001</v>
      </c>
      <c r="BS149" s="27">
        <v>1.24</v>
      </c>
      <c r="BT149" s="27">
        <v>0.02</v>
      </c>
      <c r="BU149" s="27">
        <v>0</v>
      </c>
      <c r="BV149" s="27">
        <v>0.04</v>
      </c>
      <c r="BW149" s="27">
        <v>0.05</v>
      </c>
      <c r="BX149" s="27">
        <v>0.14000000000000001</v>
      </c>
      <c r="BY149" s="27">
        <v>0</v>
      </c>
      <c r="BZ149" s="27">
        <v>0</v>
      </c>
      <c r="CA149" s="27">
        <v>0</v>
      </c>
      <c r="CB149" s="27">
        <v>167.34</v>
      </c>
      <c r="CC149" s="14"/>
      <c r="CD149" s="14" t="e">
        <f>$I$149/#REF!*100</f>
        <v>#REF!</v>
      </c>
      <c r="CE149" s="27">
        <v>39</v>
      </c>
      <c r="CG149" s="27">
        <v>16.02</v>
      </c>
      <c r="CH149" s="27">
        <v>16.02</v>
      </c>
      <c r="CI149" s="27">
        <v>16.02</v>
      </c>
      <c r="CJ149" s="27">
        <v>3060</v>
      </c>
      <c r="CK149" s="27">
        <v>1827</v>
      </c>
      <c r="CL149" s="27">
        <v>2443.5</v>
      </c>
      <c r="CM149" s="27">
        <v>60.58</v>
      </c>
      <c r="CN149" s="27">
        <v>58.78</v>
      </c>
      <c r="CO149" s="27">
        <v>59.68</v>
      </c>
      <c r="CP149" s="27">
        <v>0</v>
      </c>
      <c r="CQ149" s="27">
        <v>0</v>
      </c>
    </row>
    <row r="150" spans="1:95" s="27" customFormat="1" x14ac:dyDescent="0.25">
      <c r="A150" s="32"/>
      <c r="B150" s="25" t="s">
        <v>117</v>
      </c>
      <c r="C150" s="26"/>
      <c r="D150" s="26">
        <v>36.35</v>
      </c>
      <c r="E150" s="26">
        <v>11.47</v>
      </c>
      <c r="F150" s="26">
        <v>44.8</v>
      </c>
      <c r="G150" s="26">
        <v>0.65</v>
      </c>
      <c r="H150" s="26">
        <v>226.12</v>
      </c>
      <c r="I150" s="26">
        <v>1422.94</v>
      </c>
      <c r="J150" s="26">
        <v>20.98</v>
      </c>
      <c r="K150" s="26">
        <v>3.74</v>
      </c>
      <c r="L150" s="26">
        <v>16.829999999999998</v>
      </c>
      <c r="M150" s="26">
        <v>0</v>
      </c>
      <c r="N150" s="26">
        <v>103.03</v>
      </c>
      <c r="O150" s="26">
        <v>106.19</v>
      </c>
      <c r="P150" s="26">
        <v>16.899999999999999</v>
      </c>
      <c r="Q150" s="26">
        <v>0</v>
      </c>
      <c r="R150" s="26">
        <v>0</v>
      </c>
      <c r="S150" s="26">
        <v>4.55</v>
      </c>
      <c r="T150" s="26">
        <v>11.41</v>
      </c>
      <c r="U150" s="26">
        <v>948</v>
      </c>
      <c r="V150" s="26">
        <v>2165.04</v>
      </c>
      <c r="W150" s="26">
        <v>580.94000000000005</v>
      </c>
      <c r="X150" s="26">
        <v>183.85</v>
      </c>
      <c r="Y150" s="26">
        <v>694.18</v>
      </c>
      <c r="Z150" s="26">
        <v>9.3000000000000007</v>
      </c>
      <c r="AA150" s="26">
        <v>194.72</v>
      </c>
      <c r="AB150" s="26">
        <v>2100.2199999999998</v>
      </c>
      <c r="AC150" s="26">
        <v>612.16</v>
      </c>
      <c r="AD150" s="26">
        <v>6.55</v>
      </c>
      <c r="AE150" s="26">
        <v>0.63</v>
      </c>
      <c r="AF150" s="26">
        <v>0.87</v>
      </c>
      <c r="AG150" s="26">
        <v>5.48</v>
      </c>
      <c r="AH150" s="26">
        <v>11.83</v>
      </c>
      <c r="AI150" s="26">
        <v>104.8</v>
      </c>
      <c r="AJ150" s="27">
        <v>0</v>
      </c>
      <c r="AK150" s="27">
        <v>583.88</v>
      </c>
      <c r="AL150" s="27">
        <v>620.51</v>
      </c>
      <c r="AM150" s="27">
        <v>1279.45</v>
      </c>
      <c r="AN150" s="27">
        <v>764.34</v>
      </c>
      <c r="AO150" s="27">
        <v>288.89</v>
      </c>
      <c r="AP150" s="27">
        <v>500.21</v>
      </c>
      <c r="AQ150" s="27">
        <v>202.47</v>
      </c>
      <c r="AR150" s="27">
        <v>651.96</v>
      </c>
      <c r="AS150" s="27">
        <v>769.35</v>
      </c>
      <c r="AT150" s="27">
        <v>695.46</v>
      </c>
      <c r="AU150" s="27">
        <v>1173.67</v>
      </c>
      <c r="AV150" s="27">
        <v>306.33999999999997</v>
      </c>
      <c r="AW150" s="27">
        <v>366.25</v>
      </c>
      <c r="AX150" s="27">
        <v>2666.2</v>
      </c>
      <c r="AY150" s="27">
        <v>0</v>
      </c>
      <c r="AZ150" s="27">
        <v>999.09</v>
      </c>
      <c r="BA150" s="27">
        <v>759.81</v>
      </c>
      <c r="BB150" s="27">
        <v>559.75</v>
      </c>
      <c r="BC150" s="27">
        <v>167.46</v>
      </c>
      <c r="BD150" s="27">
        <v>0.9</v>
      </c>
      <c r="BE150" s="27">
        <v>0.28999999999999998</v>
      </c>
      <c r="BF150" s="27">
        <v>0.21</v>
      </c>
      <c r="BG150" s="27">
        <v>0.51</v>
      </c>
      <c r="BH150" s="27">
        <v>0.63</v>
      </c>
      <c r="BI150" s="27">
        <v>2.3199999999999998</v>
      </c>
      <c r="BJ150" s="27">
        <v>0.05</v>
      </c>
      <c r="BK150" s="27">
        <v>6.23</v>
      </c>
      <c r="BL150" s="27">
        <v>0.04</v>
      </c>
      <c r="BM150" s="27">
        <v>2.2400000000000002</v>
      </c>
      <c r="BN150" s="27">
        <v>0.1</v>
      </c>
      <c r="BO150" s="27">
        <v>0.03</v>
      </c>
      <c r="BP150" s="27">
        <v>0</v>
      </c>
      <c r="BQ150" s="27">
        <v>7.0000000000000007E-2</v>
      </c>
      <c r="BR150" s="27">
        <v>0.71</v>
      </c>
      <c r="BS150" s="27">
        <v>7.13</v>
      </c>
      <c r="BT150" s="27">
        <v>0.02</v>
      </c>
      <c r="BU150" s="27">
        <v>0</v>
      </c>
      <c r="BV150" s="27">
        <v>3.83</v>
      </c>
      <c r="BW150" s="27">
        <v>0.09</v>
      </c>
      <c r="BX150" s="27">
        <v>0.14000000000000001</v>
      </c>
      <c r="BY150" s="27">
        <v>0</v>
      </c>
      <c r="BZ150" s="27">
        <v>0</v>
      </c>
      <c r="CA150" s="27">
        <v>0</v>
      </c>
      <c r="CB150" s="27">
        <v>1217.6500000000001</v>
      </c>
      <c r="CC150" s="14"/>
      <c r="CD150" s="14"/>
      <c r="CE150" s="27">
        <v>544.76</v>
      </c>
      <c r="CG150" s="27">
        <v>18.02</v>
      </c>
      <c r="CH150" s="27">
        <v>18.02</v>
      </c>
      <c r="CI150" s="27">
        <v>18.02</v>
      </c>
      <c r="CJ150" s="27">
        <v>3210</v>
      </c>
      <c r="CK150" s="27">
        <v>1977</v>
      </c>
      <c r="CL150" s="27">
        <v>2593.5</v>
      </c>
      <c r="CM150" s="27">
        <v>107.38</v>
      </c>
      <c r="CN150" s="27">
        <v>105.58</v>
      </c>
      <c r="CO150" s="27">
        <v>106.48</v>
      </c>
      <c r="CP150" s="27">
        <v>31.86</v>
      </c>
      <c r="CQ150" s="27">
        <v>2.04</v>
      </c>
    </row>
    <row r="151" spans="1:95" x14ac:dyDescent="0.25">
      <c r="A151" s="29"/>
      <c r="B151" s="8" t="s">
        <v>118</v>
      </c>
      <c r="D151" s="10">
        <v>11</v>
      </c>
      <c r="F151" s="10">
        <v>29</v>
      </c>
      <c r="H151" s="10">
        <v>60</v>
      </c>
    </row>
    <row r="152" spans="1:95" x14ac:dyDescent="0.25">
      <c r="A152" s="29"/>
    </row>
    <row r="154" spans="1:95" ht="29.25" customHeight="1" x14ac:dyDescent="0.25">
      <c r="A154" s="34" t="s">
        <v>93</v>
      </c>
      <c r="B154" s="33" t="s">
        <v>94</v>
      </c>
      <c r="C154" s="33" t="s">
        <v>73</v>
      </c>
      <c r="D154" s="36" t="s">
        <v>0</v>
      </c>
      <c r="E154" s="37"/>
      <c r="F154" s="36" t="s">
        <v>1</v>
      </c>
      <c r="G154" s="37"/>
      <c r="H154" s="33" t="s">
        <v>74</v>
      </c>
      <c r="I154" s="33" t="s">
        <v>95</v>
      </c>
      <c r="J154" s="11" t="s">
        <v>2</v>
      </c>
      <c r="K154" s="11" t="s">
        <v>3</v>
      </c>
      <c r="L154" s="11" t="s">
        <v>65</v>
      </c>
      <c r="M154" s="11" t="s">
        <v>4</v>
      </c>
      <c r="N154" s="11" t="s">
        <v>5</v>
      </c>
      <c r="O154" s="11" t="s">
        <v>6</v>
      </c>
      <c r="P154" s="11" t="s">
        <v>7</v>
      </c>
      <c r="Q154" s="11" t="s">
        <v>8</v>
      </c>
      <c r="R154" s="11" t="s">
        <v>9</v>
      </c>
      <c r="S154" s="11" t="s">
        <v>10</v>
      </c>
      <c r="T154" s="11" t="s">
        <v>11</v>
      </c>
      <c r="U154" s="11" t="s">
        <v>12</v>
      </c>
      <c r="V154" s="11" t="s">
        <v>13</v>
      </c>
      <c r="W154" s="33" t="s">
        <v>70</v>
      </c>
      <c r="X154" s="33"/>
      <c r="Y154" s="33"/>
      <c r="Z154" s="33"/>
      <c r="AA154" s="15" t="s">
        <v>69</v>
      </c>
      <c r="AB154" s="15"/>
      <c r="AC154" s="15"/>
      <c r="AD154" s="15"/>
      <c r="AE154" s="15"/>
      <c r="AF154" s="15"/>
      <c r="AG154" s="15"/>
      <c r="AH154" s="15"/>
      <c r="AI154" s="33" t="s">
        <v>79</v>
      </c>
      <c r="AJ154" s="16" t="s">
        <v>21</v>
      </c>
      <c r="AK154" s="16" t="s">
        <v>22</v>
      </c>
      <c r="AL154" s="16" t="s">
        <v>23</v>
      </c>
      <c r="AM154" s="16" t="s">
        <v>24</v>
      </c>
      <c r="AN154" s="16" t="s">
        <v>25</v>
      </c>
      <c r="AO154" s="16" t="s">
        <v>26</v>
      </c>
      <c r="AP154" s="16" t="s">
        <v>27</v>
      </c>
      <c r="AQ154" s="16" t="s">
        <v>28</v>
      </c>
      <c r="AR154" s="16" t="s">
        <v>29</v>
      </c>
      <c r="AS154" s="16" t="s">
        <v>30</v>
      </c>
      <c r="AT154" s="16" t="s">
        <v>31</v>
      </c>
      <c r="AU154" s="16" t="s">
        <v>32</v>
      </c>
      <c r="AV154" s="16" t="s">
        <v>33</v>
      </c>
      <c r="AW154" s="16" t="s">
        <v>34</v>
      </c>
      <c r="AX154" s="16" t="s">
        <v>35</v>
      </c>
      <c r="AY154" s="16" t="s">
        <v>36</v>
      </c>
      <c r="AZ154" s="16" t="s">
        <v>37</v>
      </c>
      <c r="BA154" s="16" t="s">
        <v>38</v>
      </c>
      <c r="BB154" s="16" t="s">
        <v>39</v>
      </c>
      <c r="BC154" s="16" t="s">
        <v>40</v>
      </c>
      <c r="BD154" s="16" t="s">
        <v>41</v>
      </c>
      <c r="BE154" s="16" t="s">
        <v>42</v>
      </c>
      <c r="BF154" s="16" t="s">
        <v>43</v>
      </c>
      <c r="BG154" s="16" t="s">
        <v>44</v>
      </c>
      <c r="BH154" s="16" t="s">
        <v>45</v>
      </c>
      <c r="BI154" s="16" t="s">
        <v>46</v>
      </c>
      <c r="BJ154" s="16" t="s">
        <v>47</v>
      </c>
      <c r="BK154" s="16" t="s">
        <v>48</v>
      </c>
      <c r="BL154" s="16" t="s">
        <v>49</v>
      </c>
      <c r="BM154" s="16" t="s">
        <v>50</v>
      </c>
      <c r="BN154" s="16" t="s">
        <v>51</v>
      </c>
      <c r="BO154" s="16" t="s">
        <v>52</v>
      </c>
      <c r="BP154" s="16" t="s">
        <v>53</v>
      </c>
      <c r="BQ154" s="16" t="s">
        <v>54</v>
      </c>
      <c r="BR154" s="16" t="s">
        <v>55</v>
      </c>
      <c r="BS154" s="16" t="s">
        <v>56</v>
      </c>
      <c r="BT154" s="16" t="s">
        <v>57</v>
      </c>
      <c r="BU154" s="16" t="s">
        <v>58</v>
      </c>
      <c r="BV154" s="16" t="s">
        <v>59</v>
      </c>
      <c r="BW154" s="16" t="s">
        <v>60</v>
      </c>
      <c r="BX154" s="16" t="s">
        <v>61</v>
      </c>
      <c r="BY154" s="16" t="s">
        <v>62</v>
      </c>
      <c r="BZ154" s="16" t="s">
        <v>63</v>
      </c>
      <c r="CA154" s="16" t="s">
        <v>64</v>
      </c>
      <c r="CB154" s="16"/>
      <c r="CC154" s="33" t="s">
        <v>80</v>
      </c>
      <c r="CD154" s="33" t="s">
        <v>81</v>
      </c>
      <c r="CE154" s="33"/>
      <c r="CF154" s="33"/>
      <c r="CG154" s="33" t="s">
        <v>82</v>
      </c>
      <c r="CH154" s="33" t="s">
        <v>83</v>
      </c>
      <c r="CI154" s="33" t="s">
        <v>84</v>
      </c>
      <c r="CJ154" s="33" t="s">
        <v>85</v>
      </c>
      <c r="CK154" s="33" t="s">
        <v>86</v>
      </c>
      <c r="CL154" s="33" t="s">
        <v>87</v>
      </c>
      <c r="CM154" s="33" t="s">
        <v>88</v>
      </c>
      <c r="CN154" s="33" t="s">
        <v>89</v>
      </c>
      <c r="CO154" s="33" t="s">
        <v>90</v>
      </c>
      <c r="CP154" s="33" t="s">
        <v>91</v>
      </c>
      <c r="CQ154" s="33" t="s">
        <v>92</v>
      </c>
    </row>
    <row r="155" spans="1:95" ht="15.75" customHeight="1" x14ac:dyDescent="0.25">
      <c r="A155" s="35"/>
      <c r="B155" s="33"/>
      <c r="C155" s="33"/>
      <c r="D155" s="38"/>
      <c r="E155" s="39"/>
      <c r="F155" s="38"/>
      <c r="G155" s="39"/>
      <c r="H155" s="33"/>
      <c r="I155" s="33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 t="s">
        <v>14</v>
      </c>
      <c r="X155" s="11" t="s">
        <v>15</v>
      </c>
      <c r="Y155" s="11" t="s">
        <v>16</v>
      </c>
      <c r="Z155" s="11" t="s">
        <v>17</v>
      </c>
      <c r="AA155" s="11" t="s">
        <v>66</v>
      </c>
      <c r="AB155" s="11" t="s">
        <v>18</v>
      </c>
      <c r="AC155" s="11" t="s">
        <v>67</v>
      </c>
      <c r="AD155" s="11" t="s">
        <v>68</v>
      </c>
      <c r="AE155" s="11" t="s">
        <v>71</v>
      </c>
      <c r="AF155" s="11" t="s">
        <v>72</v>
      </c>
      <c r="AG155" s="11" t="s">
        <v>19</v>
      </c>
      <c r="AH155" s="11" t="s">
        <v>20</v>
      </c>
      <c r="AI155" s="33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</row>
    <row r="156" spans="1:95" x14ac:dyDescent="0.25">
      <c r="A156" s="29"/>
      <c r="B156" s="17" t="s">
        <v>161</v>
      </c>
    </row>
    <row r="157" spans="1:95" x14ac:dyDescent="0.25">
      <c r="A157" s="29"/>
      <c r="B157" s="17" t="s">
        <v>99</v>
      </c>
    </row>
    <row r="158" spans="1:95" s="23" customFormat="1" x14ac:dyDescent="0.25">
      <c r="A158" s="30" t="str">
        <f>"1.5"</f>
        <v>1.5</v>
      </c>
      <c r="B158" s="21" t="s">
        <v>162</v>
      </c>
      <c r="C158" s="22" t="str">
        <f>"30"</f>
        <v>30</v>
      </c>
      <c r="D158" s="22">
        <v>2.37</v>
      </c>
      <c r="E158" s="22">
        <v>0</v>
      </c>
      <c r="F158" s="22">
        <v>0.3</v>
      </c>
      <c r="G158" s="22">
        <v>0</v>
      </c>
      <c r="H158" s="22">
        <v>15.48</v>
      </c>
      <c r="I158" s="22">
        <v>73.649999999999991</v>
      </c>
      <c r="J158" s="22">
        <v>0.06</v>
      </c>
      <c r="K158" s="22">
        <v>0</v>
      </c>
      <c r="L158" s="22">
        <v>0.06</v>
      </c>
      <c r="M158" s="22">
        <v>0</v>
      </c>
      <c r="N158" s="22">
        <v>0.63</v>
      </c>
      <c r="O158" s="22">
        <v>13.86</v>
      </c>
      <c r="P158" s="22">
        <v>0.99</v>
      </c>
      <c r="Q158" s="22">
        <v>0</v>
      </c>
      <c r="R158" s="22">
        <v>0</v>
      </c>
      <c r="S158" s="22">
        <v>0.09</v>
      </c>
      <c r="T158" s="22">
        <v>0.45</v>
      </c>
      <c r="U158" s="22">
        <v>0</v>
      </c>
      <c r="V158" s="22">
        <v>39.9</v>
      </c>
      <c r="W158" s="22">
        <v>6.9</v>
      </c>
      <c r="X158" s="22">
        <v>9.9</v>
      </c>
      <c r="Y158" s="22">
        <v>26.1</v>
      </c>
      <c r="Z158" s="22">
        <v>0.6</v>
      </c>
      <c r="AA158" s="22">
        <v>0</v>
      </c>
      <c r="AB158" s="22">
        <v>0</v>
      </c>
      <c r="AC158" s="22">
        <v>0</v>
      </c>
      <c r="AD158" s="22">
        <v>0.39</v>
      </c>
      <c r="AE158" s="22">
        <v>0.05</v>
      </c>
      <c r="AF158" s="22">
        <v>0.02</v>
      </c>
      <c r="AG158" s="22">
        <v>0.48</v>
      </c>
      <c r="AH158" s="22">
        <v>0.93</v>
      </c>
      <c r="AI158" s="22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23">
        <v>0</v>
      </c>
      <c r="BA158" s="23">
        <v>0</v>
      </c>
      <c r="BB158" s="23">
        <v>0</v>
      </c>
      <c r="BC158" s="23">
        <v>0</v>
      </c>
      <c r="BD158" s="23">
        <v>0</v>
      </c>
      <c r="BE158" s="23">
        <v>0</v>
      </c>
      <c r="BF158" s="23">
        <v>0</v>
      </c>
      <c r="BG158" s="23">
        <v>0</v>
      </c>
      <c r="BH158" s="23">
        <v>0</v>
      </c>
      <c r="BI158" s="23">
        <v>0</v>
      </c>
      <c r="BJ158" s="23">
        <v>0</v>
      </c>
      <c r="BK158" s="23">
        <v>0</v>
      </c>
      <c r="BL158" s="23">
        <v>0</v>
      </c>
      <c r="BM158" s="23">
        <v>0</v>
      </c>
      <c r="BN158" s="23">
        <v>0</v>
      </c>
      <c r="BO158" s="23">
        <v>0</v>
      </c>
      <c r="BP158" s="23">
        <v>0</v>
      </c>
      <c r="BQ158" s="23">
        <v>0</v>
      </c>
      <c r="BR158" s="23">
        <v>0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0</v>
      </c>
      <c r="CA158" s="23">
        <v>0</v>
      </c>
      <c r="CB158" s="23">
        <v>11.31</v>
      </c>
      <c r="CC158" s="24"/>
      <c r="CD158" s="24"/>
      <c r="CE158" s="23">
        <v>0</v>
      </c>
      <c r="CG158" s="23">
        <v>0</v>
      </c>
      <c r="CH158" s="23">
        <v>0</v>
      </c>
      <c r="CI158" s="23">
        <v>0</v>
      </c>
      <c r="CJ158" s="23">
        <v>0</v>
      </c>
      <c r="CK158" s="23">
        <v>0</v>
      </c>
      <c r="CL158" s="23">
        <v>0</v>
      </c>
      <c r="CM158" s="23">
        <v>0</v>
      </c>
      <c r="CN158" s="23">
        <v>0</v>
      </c>
      <c r="CO158" s="23">
        <v>0</v>
      </c>
      <c r="CP158" s="23">
        <v>0</v>
      </c>
      <c r="CQ158" s="23">
        <v>0</v>
      </c>
    </row>
    <row r="159" spans="1:95" s="23" customFormat="1" x14ac:dyDescent="0.25">
      <c r="A159" s="30" t="s">
        <v>195</v>
      </c>
      <c r="B159" s="21" t="s">
        <v>120</v>
      </c>
      <c r="C159" s="22" t="str">
        <f>"10"</f>
        <v>10</v>
      </c>
      <c r="D159" s="22">
        <v>2.63</v>
      </c>
      <c r="E159" s="22">
        <v>2.63</v>
      </c>
      <c r="F159" s="22">
        <v>2.66</v>
      </c>
      <c r="G159" s="22">
        <v>0</v>
      </c>
      <c r="H159" s="22">
        <v>0</v>
      </c>
      <c r="I159" s="22">
        <v>35.06</v>
      </c>
      <c r="J159" s="22">
        <v>1.53</v>
      </c>
      <c r="K159" s="22">
        <v>0</v>
      </c>
      <c r="L159" s="22">
        <v>1.53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0.2</v>
      </c>
      <c r="T159" s="22">
        <v>0.43</v>
      </c>
      <c r="U159" s="22">
        <v>0</v>
      </c>
      <c r="V159" s="22">
        <v>10</v>
      </c>
      <c r="W159" s="22">
        <v>100</v>
      </c>
      <c r="X159" s="22">
        <v>5.5</v>
      </c>
      <c r="Y159" s="22">
        <v>60</v>
      </c>
      <c r="Z159" s="22">
        <v>7.0000000000000007E-2</v>
      </c>
      <c r="AA159" s="22">
        <v>21</v>
      </c>
      <c r="AB159" s="22">
        <v>17</v>
      </c>
      <c r="AC159" s="22">
        <v>23.8</v>
      </c>
      <c r="AD159" s="22">
        <v>0.04</v>
      </c>
      <c r="AE159" s="22">
        <v>0</v>
      </c>
      <c r="AF159" s="22">
        <v>0.04</v>
      </c>
      <c r="AG159" s="22">
        <v>0.02</v>
      </c>
      <c r="AH159" s="22">
        <v>0.68</v>
      </c>
      <c r="AI159" s="22">
        <v>7.0000000000000007E-2</v>
      </c>
      <c r="AJ159" s="23">
        <v>0</v>
      </c>
      <c r="AK159" s="23">
        <v>157</v>
      </c>
      <c r="AL159" s="23">
        <v>117</v>
      </c>
      <c r="AM159" s="23">
        <v>230</v>
      </c>
      <c r="AN159" s="23">
        <v>158</v>
      </c>
      <c r="AO159" s="23">
        <v>56</v>
      </c>
      <c r="AP159" s="23">
        <v>95</v>
      </c>
      <c r="AQ159" s="23">
        <v>70</v>
      </c>
      <c r="AR159" s="23">
        <v>134</v>
      </c>
      <c r="AS159" s="23">
        <v>76</v>
      </c>
      <c r="AT159" s="23">
        <v>87</v>
      </c>
      <c r="AU159" s="23">
        <v>156</v>
      </c>
      <c r="AV159" s="23">
        <v>70</v>
      </c>
      <c r="AW159" s="23">
        <v>51</v>
      </c>
      <c r="AX159" s="23">
        <v>517</v>
      </c>
      <c r="AY159" s="23">
        <v>0</v>
      </c>
      <c r="AZ159" s="23">
        <v>273</v>
      </c>
      <c r="BA159" s="23">
        <v>129</v>
      </c>
      <c r="BB159" s="23">
        <v>139</v>
      </c>
      <c r="BC159" s="23">
        <v>21.5</v>
      </c>
      <c r="BD159" s="23">
        <v>0</v>
      </c>
      <c r="BE159" s="23">
        <v>0.01</v>
      </c>
      <c r="BF159" s="23">
        <v>0.04</v>
      </c>
      <c r="BG159" s="23">
        <v>0.11</v>
      </c>
      <c r="BH159" s="23">
        <v>0.13</v>
      </c>
      <c r="BI159" s="23">
        <v>0.33</v>
      </c>
      <c r="BJ159" s="23">
        <v>0.04</v>
      </c>
      <c r="BK159" s="23">
        <v>0.7</v>
      </c>
      <c r="BL159" s="23">
        <v>0.01</v>
      </c>
      <c r="BM159" s="23">
        <v>0.16</v>
      </c>
      <c r="BN159" s="23">
        <v>0.01</v>
      </c>
      <c r="BO159" s="23">
        <v>0</v>
      </c>
      <c r="BP159" s="23">
        <v>0</v>
      </c>
      <c r="BQ159" s="23">
        <v>0</v>
      </c>
      <c r="BR159" s="23">
        <v>7.0000000000000007E-2</v>
      </c>
      <c r="BS159" s="23">
        <v>0.52</v>
      </c>
      <c r="BT159" s="23">
        <v>0</v>
      </c>
      <c r="BU159" s="23">
        <v>0</v>
      </c>
      <c r="BV159" s="23">
        <v>7.0000000000000007E-2</v>
      </c>
      <c r="BW159" s="23">
        <v>0</v>
      </c>
      <c r="BX159" s="23">
        <v>0</v>
      </c>
      <c r="BY159" s="23">
        <v>0</v>
      </c>
      <c r="BZ159" s="23">
        <v>0</v>
      </c>
      <c r="CA159" s="23">
        <v>0</v>
      </c>
      <c r="CB159" s="23">
        <v>4.08</v>
      </c>
      <c r="CC159" s="24"/>
      <c r="CD159" s="24"/>
      <c r="CE159" s="23">
        <v>23.83</v>
      </c>
      <c r="CG159" s="23">
        <v>0</v>
      </c>
      <c r="CH159" s="23">
        <v>0</v>
      </c>
      <c r="CI159" s="23">
        <v>0</v>
      </c>
      <c r="CJ159" s="23">
        <v>0</v>
      </c>
      <c r="CK159" s="23">
        <v>0</v>
      </c>
      <c r="CL159" s="23">
        <v>0</v>
      </c>
      <c r="CM159" s="23">
        <v>0</v>
      </c>
      <c r="CN159" s="23">
        <v>0</v>
      </c>
      <c r="CO159" s="23">
        <v>0</v>
      </c>
      <c r="CP159" s="23">
        <v>0</v>
      </c>
      <c r="CQ159" s="23">
        <v>0</v>
      </c>
    </row>
    <row r="160" spans="1:95" s="23" customFormat="1" x14ac:dyDescent="0.25">
      <c r="A160" s="30" t="str">
        <f>"227"</f>
        <v>227</v>
      </c>
      <c r="B160" s="21" t="s">
        <v>108</v>
      </c>
      <c r="C160" s="22" t="str">
        <f>"160"</f>
        <v>160</v>
      </c>
      <c r="D160" s="22">
        <v>5.65</v>
      </c>
      <c r="E160" s="22">
        <v>0.02</v>
      </c>
      <c r="F160" s="22">
        <v>3.76</v>
      </c>
      <c r="G160" s="22">
        <v>0</v>
      </c>
      <c r="H160" s="22">
        <v>36.43</v>
      </c>
      <c r="I160" s="22">
        <v>201.66571329729737</v>
      </c>
      <c r="J160" s="22">
        <v>2.4300000000000002</v>
      </c>
      <c r="K160" s="22">
        <v>0.11</v>
      </c>
      <c r="L160" s="22">
        <v>2.4300000000000002</v>
      </c>
      <c r="M160" s="22">
        <v>0</v>
      </c>
      <c r="N160" s="22">
        <v>1.02</v>
      </c>
      <c r="O160" s="22">
        <v>33.57</v>
      </c>
      <c r="P160" s="22">
        <v>1.83</v>
      </c>
      <c r="Q160" s="22">
        <v>0</v>
      </c>
      <c r="R160" s="22">
        <v>0</v>
      </c>
      <c r="S160" s="22">
        <v>0</v>
      </c>
      <c r="T160" s="22">
        <v>0.28000000000000003</v>
      </c>
      <c r="U160" s="22">
        <v>1.94</v>
      </c>
      <c r="V160" s="22">
        <v>59.55</v>
      </c>
      <c r="W160" s="22">
        <v>9.57</v>
      </c>
      <c r="X160" s="22">
        <v>7.58</v>
      </c>
      <c r="Y160" s="22">
        <v>41.96</v>
      </c>
      <c r="Z160" s="22">
        <v>0.77</v>
      </c>
      <c r="AA160" s="22">
        <v>15.31</v>
      </c>
      <c r="AB160" s="22">
        <v>13.15</v>
      </c>
      <c r="AC160" s="22">
        <v>28.24</v>
      </c>
      <c r="AD160" s="22">
        <v>0.86</v>
      </c>
      <c r="AE160" s="22">
        <v>7.0000000000000007E-2</v>
      </c>
      <c r="AF160" s="22">
        <v>0.02</v>
      </c>
      <c r="AG160" s="22">
        <v>0.52</v>
      </c>
      <c r="AH160" s="22">
        <v>1.59</v>
      </c>
      <c r="AI160" s="22">
        <v>0</v>
      </c>
      <c r="AJ160" s="23">
        <v>0</v>
      </c>
      <c r="AK160" s="23">
        <v>244.85</v>
      </c>
      <c r="AL160" s="23">
        <v>223.81</v>
      </c>
      <c r="AM160" s="23">
        <v>419.33</v>
      </c>
      <c r="AN160" s="23">
        <v>130.72</v>
      </c>
      <c r="AO160" s="23">
        <v>79.83</v>
      </c>
      <c r="AP160" s="23">
        <v>162.04</v>
      </c>
      <c r="AQ160" s="23">
        <v>52.83</v>
      </c>
      <c r="AR160" s="23">
        <v>260.22000000000003</v>
      </c>
      <c r="AS160" s="23">
        <v>171.96</v>
      </c>
      <c r="AT160" s="23">
        <v>207.57</v>
      </c>
      <c r="AU160" s="23">
        <v>177.65</v>
      </c>
      <c r="AV160" s="23">
        <v>104.35</v>
      </c>
      <c r="AW160" s="23">
        <v>181.92</v>
      </c>
      <c r="AX160" s="23">
        <v>1598.52</v>
      </c>
      <c r="AY160" s="23">
        <v>0</v>
      </c>
      <c r="AZ160" s="23">
        <v>503.66</v>
      </c>
      <c r="BA160" s="23">
        <v>260.54000000000002</v>
      </c>
      <c r="BB160" s="23">
        <v>130.63999999999999</v>
      </c>
      <c r="BC160" s="23">
        <v>103.7</v>
      </c>
      <c r="BD160" s="23">
        <v>0.14000000000000001</v>
      </c>
      <c r="BE160" s="23">
        <v>0.03</v>
      </c>
      <c r="BF160" s="23">
        <v>0.03</v>
      </c>
      <c r="BG160" s="23">
        <v>7.0000000000000007E-2</v>
      </c>
      <c r="BH160" s="23">
        <v>0.09</v>
      </c>
      <c r="BI160" s="23">
        <v>0.3</v>
      </c>
      <c r="BJ160" s="23">
        <v>0</v>
      </c>
      <c r="BK160" s="23">
        <v>1.02</v>
      </c>
      <c r="BL160" s="23">
        <v>0</v>
      </c>
      <c r="BM160" s="23">
        <v>0.28999999999999998</v>
      </c>
      <c r="BN160" s="23">
        <v>0</v>
      </c>
      <c r="BO160" s="23">
        <v>0</v>
      </c>
      <c r="BP160" s="23">
        <v>0</v>
      </c>
      <c r="BQ160" s="23">
        <v>0</v>
      </c>
      <c r="BR160" s="23">
        <v>0.11</v>
      </c>
      <c r="BS160" s="23">
        <v>0.87</v>
      </c>
      <c r="BT160" s="23">
        <v>0</v>
      </c>
      <c r="BU160" s="23">
        <v>0</v>
      </c>
      <c r="BV160" s="23">
        <v>0.26</v>
      </c>
      <c r="BW160" s="23">
        <v>0.01</v>
      </c>
      <c r="BX160" s="23">
        <v>0</v>
      </c>
      <c r="BY160" s="23">
        <v>0</v>
      </c>
      <c r="BZ160" s="23">
        <v>0</v>
      </c>
      <c r="CA160" s="23">
        <v>0</v>
      </c>
      <c r="CB160" s="23">
        <v>7.78</v>
      </c>
      <c r="CC160" s="24"/>
      <c r="CD160" s="24"/>
      <c r="CE160" s="23">
        <v>17.5</v>
      </c>
      <c r="CG160" s="23">
        <v>0</v>
      </c>
      <c r="CH160" s="23">
        <v>0</v>
      </c>
      <c r="CI160" s="23">
        <v>0</v>
      </c>
      <c r="CJ160" s="23">
        <v>0</v>
      </c>
      <c r="CK160" s="23">
        <v>0</v>
      </c>
      <c r="CL160" s="23">
        <v>0</v>
      </c>
      <c r="CM160" s="23">
        <v>0</v>
      </c>
      <c r="CN160" s="23">
        <v>0</v>
      </c>
      <c r="CO160" s="23">
        <v>0</v>
      </c>
      <c r="CP160" s="23">
        <v>0</v>
      </c>
      <c r="CQ160" s="23">
        <v>0</v>
      </c>
    </row>
    <row r="161" spans="1:95" s="16" customFormat="1" x14ac:dyDescent="0.25">
      <c r="A161" s="31" t="str">
        <f>"300"</f>
        <v>300</v>
      </c>
      <c r="B161" s="18" t="s">
        <v>103</v>
      </c>
      <c r="C161" s="19" t="str">
        <f>"200"</f>
        <v>200</v>
      </c>
      <c r="D161" s="19">
        <v>0.08</v>
      </c>
      <c r="E161" s="19">
        <v>0</v>
      </c>
      <c r="F161" s="19">
        <v>0.02</v>
      </c>
      <c r="G161" s="19">
        <v>0.02</v>
      </c>
      <c r="H161" s="19">
        <v>9.14</v>
      </c>
      <c r="I161" s="19">
        <v>35.108615999999998</v>
      </c>
      <c r="J161" s="19">
        <v>0</v>
      </c>
      <c r="K161" s="19">
        <v>0</v>
      </c>
      <c r="L161" s="19">
        <v>0</v>
      </c>
      <c r="M161" s="19">
        <v>0</v>
      </c>
      <c r="N161" s="19">
        <v>9.1</v>
      </c>
      <c r="O161" s="19">
        <v>0</v>
      </c>
      <c r="P161" s="19">
        <v>0.04</v>
      </c>
      <c r="Q161" s="19">
        <v>0</v>
      </c>
      <c r="R161" s="19">
        <v>0</v>
      </c>
      <c r="S161" s="19">
        <v>0</v>
      </c>
      <c r="T161" s="19">
        <v>0.03</v>
      </c>
      <c r="U161" s="19">
        <v>0.1</v>
      </c>
      <c r="V161" s="19">
        <v>0.26</v>
      </c>
      <c r="W161" s="19">
        <v>0.26</v>
      </c>
      <c r="X161" s="19">
        <v>0</v>
      </c>
      <c r="Y161" s="19">
        <v>0</v>
      </c>
      <c r="Z161" s="19">
        <v>0.03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190.04</v>
      </c>
      <c r="CC161" s="20"/>
      <c r="CD161" s="20"/>
      <c r="CE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10</v>
      </c>
      <c r="CQ161" s="16">
        <v>0</v>
      </c>
    </row>
    <row r="162" spans="1:95" s="27" customFormat="1" x14ac:dyDescent="0.25">
      <c r="A162" s="32"/>
      <c r="B162" s="25" t="s">
        <v>104</v>
      </c>
      <c r="C162" s="26"/>
      <c r="D162" s="26">
        <v>10.73</v>
      </c>
      <c r="E162" s="26">
        <v>2.65</v>
      </c>
      <c r="F162" s="26">
        <v>6.74</v>
      </c>
      <c r="G162" s="26">
        <v>0.02</v>
      </c>
      <c r="H162" s="26">
        <v>61.04</v>
      </c>
      <c r="I162" s="26">
        <v>345.48</v>
      </c>
      <c r="J162" s="26">
        <v>4.0199999999999996</v>
      </c>
      <c r="K162" s="26">
        <v>0.11</v>
      </c>
      <c r="L162" s="26">
        <v>4.0199999999999996</v>
      </c>
      <c r="M162" s="26">
        <v>0</v>
      </c>
      <c r="N162" s="26">
        <v>10.75</v>
      </c>
      <c r="O162" s="26">
        <v>47.43</v>
      </c>
      <c r="P162" s="26">
        <v>2.86</v>
      </c>
      <c r="Q162" s="26">
        <v>0</v>
      </c>
      <c r="R162" s="26">
        <v>0</v>
      </c>
      <c r="S162" s="26">
        <v>0.28999999999999998</v>
      </c>
      <c r="T162" s="26">
        <v>1.19</v>
      </c>
      <c r="U162" s="26">
        <v>2.04</v>
      </c>
      <c r="V162" s="26">
        <v>109.71</v>
      </c>
      <c r="W162" s="26">
        <v>116.73</v>
      </c>
      <c r="X162" s="26">
        <v>22.98</v>
      </c>
      <c r="Y162" s="26">
        <v>128.06</v>
      </c>
      <c r="Z162" s="26">
        <v>1.46</v>
      </c>
      <c r="AA162" s="26">
        <v>36.31</v>
      </c>
      <c r="AB162" s="26">
        <v>30.15</v>
      </c>
      <c r="AC162" s="26">
        <v>52.04</v>
      </c>
      <c r="AD162" s="26">
        <v>1.29</v>
      </c>
      <c r="AE162" s="26">
        <v>0.12</v>
      </c>
      <c r="AF162" s="26">
        <v>0.08</v>
      </c>
      <c r="AG162" s="26">
        <v>1.02</v>
      </c>
      <c r="AH162" s="26">
        <v>3.2</v>
      </c>
      <c r="AI162" s="26">
        <v>7.0000000000000007E-2</v>
      </c>
      <c r="AJ162" s="27">
        <v>0</v>
      </c>
      <c r="AK162" s="27">
        <v>401.85</v>
      </c>
      <c r="AL162" s="27">
        <v>340.81</v>
      </c>
      <c r="AM162" s="27">
        <v>649.33000000000004</v>
      </c>
      <c r="AN162" s="27">
        <v>288.72000000000003</v>
      </c>
      <c r="AO162" s="27">
        <v>135.83000000000001</v>
      </c>
      <c r="AP162" s="27">
        <v>257.04000000000002</v>
      </c>
      <c r="AQ162" s="27">
        <v>122.83</v>
      </c>
      <c r="AR162" s="27">
        <v>394.22</v>
      </c>
      <c r="AS162" s="27">
        <v>247.96</v>
      </c>
      <c r="AT162" s="27">
        <v>294.57</v>
      </c>
      <c r="AU162" s="27">
        <v>333.65</v>
      </c>
      <c r="AV162" s="27">
        <v>174.35</v>
      </c>
      <c r="AW162" s="27">
        <v>232.92</v>
      </c>
      <c r="AX162" s="27">
        <v>2115.52</v>
      </c>
      <c r="AY162" s="27">
        <v>0</v>
      </c>
      <c r="AZ162" s="27">
        <v>776.66</v>
      </c>
      <c r="BA162" s="27">
        <v>389.54</v>
      </c>
      <c r="BB162" s="27">
        <v>269.64</v>
      </c>
      <c r="BC162" s="27">
        <v>125.2</v>
      </c>
      <c r="BD162" s="27">
        <v>0.14000000000000001</v>
      </c>
      <c r="BE162" s="27">
        <v>0.04</v>
      </c>
      <c r="BF162" s="27">
        <v>7.0000000000000007E-2</v>
      </c>
      <c r="BG162" s="27">
        <v>0.18</v>
      </c>
      <c r="BH162" s="27">
        <v>0.22</v>
      </c>
      <c r="BI162" s="27">
        <v>0.63</v>
      </c>
      <c r="BJ162" s="27">
        <v>0.04</v>
      </c>
      <c r="BK162" s="27">
        <v>1.72</v>
      </c>
      <c r="BL162" s="27">
        <v>0.01</v>
      </c>
      <c r="BM162" s="27">
        <v>0.45</v>
      </c>
      <c r="BN162" s="27">
        <v>0.01</v>
      </c>
      <c r="BO162" s="27">
        <v>0</v>
      </c>
      <c r="BP162" s="27">
        <v>0</v>
      </c>
      <c r="BQ162" s="27">
        <v>0</v>
      </c>
      <c r="BR162" s="27">
        <v>0.18</v>
      </c>
      <c r="BS162" s="27">
        <v>1.39</v>
      </c>
      <c r="BT162" s="27">
        <v>0</v>
      </c>
      <c r="BU162" s="27">
        <v>0</v>
      </c>
      <c r="BV162" s="27">
        <v>0.33</v>
      </c>
      <c r="BW162" s="27">
        <v>0.01</v>
      </c>
      <c r="BX162" s="27">
        <v>0</v>
      </c>
      <c r="BY162" s="27">
        <v>0</v>
      </c>
      <c r="BZ162" s="27">
        <v>0</v>
      </c>
      <c r="CA162" s="27">
        <v>0</v>
      </c>
      <c r="CB162" s="27">
        <v>213.21</v>
      </c>
      <c r="CC162" s="14"/>
      <c r="CD162" s="14" t="e">
        <f>$I$162/#REF!*100</f>
        <v>#REF!</v>
      </c>
      <c r="CE162" s="27">
        <v>41.33</v>
      </c>
      <c r="CG162" s="27">
        <v>0</v>
      </c>
      <c r="CH162" s="27">
        <v>0</v>
      </c>
      <c r="CI162" s="27">
        <v>0</v>
      </c>
      <c r="CJ162" s="27">
        <v>0</v>
      </c>
      <c r="CK162" s="27">
        <v>0</v>
      </c>
      <c r="CL162" s="27">
        <v>0</v>
      </c>
      <c r="CM162" s="27">
        <v>0</v>
      </c>
      <c r="CN162" s="27">
        <v>0</v>
      </c>
      <c r="CO162" s="27">
        <v>0</v>
      </c>
      <c r="CP162" s="27">
        <v>10</v>
      </c>
      <c r="CQ162" s="27">
        <v>0</v>
      </c>
    </row>
    <row r="163" spans="1:95" x14ac:dyDescent="0.25">
      <c r="A163" s="29"/>
      <c r="B163" s="17" t="s">
        <v>190</v>
      </c>
    </row>
    <row r="164" spans="1:95" s="16" customFormat="1" x14ac:dyDescent="0.25">
      <c r="A164" s="31" t="s">
        <v>188</v>
      </c>
      <c r="B164" s="18" t="s">
        <v>189</v>
      </c>
      <c r="C164" s="19" t="str">
        <f>"100"</f>
        <v>100</v>
      </c>
      <c r="D164" s="19">
        <v>0.5</v>
      </c>
      <c r="E164" s="19">
        <v>0</v>
      </c>
      <c r="F164" s="19">
        <v>0.1</v>
      </c>
      <c r="G164" s="19">
        <v>0</v>
      </c>
      <c r="H164" s="19">
        <v>10.3</v>
      </c>
      <c r="I164" s="19">
        <v>43.239999999999995</v>
      </c>
      <c r="J164" s="19">
        <v>0</v>
      </c>
      <c r="K164" s="19">
        <v>0</v>
      </c>
      <c r="L164" s="19">
        <v>0</v>
      </c>
      <c r="M164" s="19">
        <v>0</v>
      </c>
      <c r="N164" s="19">
        <v>9.9</v>
      </c>
      <c r="O164" s="19">
        <v>0.2</v>
      </c>
      <c r="P164" s="19">
        <v>0.2</v>
      </c>
      <c r="Q164" s="19">
        <v>0</v>
      </c>
      <c r="R164" s="19">
        <v>0</v>
      </c>
      <c r="S164" s="19">
        <v>0.5</v>
      </c>
      <c r="T164" s="19">
        <v>0.3</v>
      </c>
      <c r="U164" s="19">
        <v>6</v>
      </c>
      <c r="V164" s="19">
        <v>120</v>
      </c>
      <c r="W164" s="19">
        <v>7</v>
      </c>
      <c r="X164" s="19">
        <v>4</v>
      </c>
      <c r="Y164" s="19">
        <v>7</v>
      </c>
      <c r="Z164" s="19">
        <v>1.4</v>
      </c>
      <c r="AA164" s="19">
        <v>0</v>
      </c>
      <c r="AB164" s="19">
        <v>0</v>
      </c>
      <c r="AC164" s="19">
        <v>0</v>
      </c>
      <c r="AD164" s="19">
        <v>0.1</v>
      </c>
      <c r="AE164" s="19">
        <v>0.01</v>
      </c>
      <c r="AF164" s="19">
        <v>0.01</v>
      </c>
      <c r="AG164" s="19">
        <v>0.1</v>
      </c>
      <c r="AH164" s="19">
        <v>0.2</v>
      </c>
      <c r="AI164" s="19">
        <v>2</v>
      </c>
      <c r="AJ164" s="16">
        <v>0.2</v>
      </c>
      <c r="AK164" s="16">
        <v>8</v>
      </c>
      <c r="AL164" s="16">
        <v>10</v>
      </c>
      <c r="AM164" s="16">
        <v>14</v>
      </c>
      <c r="AN164" s="16">
        <v>14</v>
      </c>
      <c r="AO164" s="16">
        <v>2</v>
      </c>
      <c r="AP164" s="16">
        <v>8</v>
      </c>
      <c r="AQ164" s="16">
        <v>2</v>
      </c>
      <c r="AR164" s="16">
        <v>7</v>
      </c>
      <c r="AS164" s="16">
        <v>13</v>
      </c>
      <c r="AT164" s="16">
        <v>8</v>
      </c>
      <c r="AU164" s="16">
        <v>58</v>
      </c>
      <c r="AV164" s="16">
        <v>5</v>
      </c>
      <c r="AW164" s="16">
        <v>11</v>
      </c>
      <c r="AX164" s="16">
        <v>32</v>
      </c>
      <c r="AY164" s="16">
        <v>0</v>
      </c>
      <c r="AZ164" s="16">
        <v>10</v>
      </c>
      <c r="BA164" s="16">
        <v>12</v>
      </c>
      <c r="BB164" s="16">
        <v>5</v>
      </c>
      <c r="BC164" s="16">
        <v>4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16">
        <v>0</v>
      </c>
      <c r="BM164" s="16">
        <v>0</v>
      </c>
      <c r="BN164" s="16">
        <v>0</v>
      </c>
      <c r="BO164" s="16">
        <v>0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88.1</v>
      </c>
      <c r="CC164" s="20"/>
      <c r="CD164" s="20"/>
      <c r="CE164" s="16">
        <v>0</v>
      </c>
      <c r="CG164" s="16">
        <v>2</v>
      </c>
      <c r="CH164" s="16">
        <v>2</v>
      </c>
      <c r="CI164" s="16">
        <v>2</v>
      </c>
      <c r="CJ164" s="16">
        <v>200</v>
      </c>
      <c r="CK164" s="16">
        <v>91</v>
      </c>
      <c r="CL164" s="16">
        <v>145.5</v>
      </c>
      <c r="CM164" s="16">
        <v>0.3</v>
      </c>
      <c r="CN164" s="16">
        <v>0.3</v>
      </c>
      <c r="CO164" s="16">
        <v>0.3</v>
      </c>
      <c r="CP164" s="16">
        <v>0</v>
      </c>
      <c r="CQ164" s="16">
        <v>0</v>
      </c>
    </row>
    <row r="165" spans="1:95" s="27" customFormat="1" x14ac:dyDescent="0.25">
      <c r="A165" s="32"/>
      <c r="B165" s="25" t="s">
        <v>191</v>
      </c>
      <c r="C165" s="26"/>
      <c r="D165" s="26">
        <v>0.5</v>
      </c>
      <c r="E165" s="26">
        <v>0</v>
      </c>
      <c r="F165" s="26">
        <v>0.1</v>
      </c>
      <c r="G165" s="26">
        <v>0</v>
      </c>
      <c r="H165" s="26">
        <v>10.3</v>
      </c>
      <c r="I165" s="26">
        <v>43.24</v>
      </c>
      <c r="J165" s="26">
        <v>0</v>
      </c>
      <c r="K165" s="26">
        <v>0</v>
      </c>
      <c r="L165" s="26">
        <v>0</v>
      </c>
      <c r="M165" s="26">
        <v>0</v>
      </c>
      <c r="N165" s="26">
        <v>9.9</v>
      </c>
      <c r="O165" s="26">
        <v>0.2</v>
      </c>
      <c r="P165" s="26">
        <v>0.2</v>
      </c>
      <c r="Q165" s="26">
        <v>0</v>
      </c>
      <c r="R165" s="26">
        <v>0</v>
      </c>
      <c r="S165" s="26">
        <v>0.5</v>
      </c>
      <c r="T165" s="26">
        <v>0.3</v>
      </c>
      <c r="U165" s="26">
        <v>6</v>
      </c>
      <c r="V165" s="26">
        <v>120</v>
      </c>
      <c r="W165" s="26">
        <v>7</v>
      </c>
      <c r="X165" s="26">
        <v>4</v>
      </c>
      <c r="Y165" s="26">
        <v>7</v>
      </c>
      <c r="Z165" s="26">
        <v>1.4</v>
      </c>
      <c r="AA165" s="26">
        <v>0</v>
      </c>
      <c r="AB165" s="26">
        <v>0</v>
      </c>
      <c r="AC165" s="26">
        <v>0</v>
      </c>
      <c r="AD165" s="26">
        <v>0.1</v>
      </c>
      <c r="AE165" s="26">
        <v>0.01</v>
      </c>
      <c r="AF165" s="26">
        <v>0.01</v>
      </c>
      <c r="AG165" s="26">
        <v>0.1</v>
      </c>
      <c r="AH165" s="26">
        <v>0.2</v>
      </c>
      <c r="AI165" s="26">
        <v>2</v>
      </c>
      <c r="AJ165" s="27">
        <v>0.2</v>
      </c>
      <c r="AK165" s="27">
        <v>8</v>
      </c>
      <c r="AL165" s="27">
        <v>10</v>
      </c>
      <c r="AM165" s="27">
        <v>14</v>
      </c>
      <c r="AN165" s="27">
        <v>14</v>
      </c>
      <c r="AO165" s="27">
        <v>2</v>
      </c>
      <c r="AP165" s="27">
        <v>8</v>
      </c>
      <c r="AQ165" s="27">
        <v>2</v>
      </c>
      <c r="AR165" s="27">
        <v>7</v>
      </c>
      <c r="AS165" s="27">
        <v>13</v>
      </c>
      <c r="AT165" s="27">
        <v>8</v>
      </c>
      <c r="AU165" s="27">
        <v>58</v>
      </c>
      <c r="AV165" s="27">
        <v>5</v>
      </c>
      <c r="AW165" s="27">
        <v>11</v>
      </c>
      <c r="AX165" s="27">
        <v>32</v>
      </c>
      <c r="AY165" s="27">
        <v>0</v>
      </c>
      <c r="AZ165" s="27">
        <v>10</v>
      </c>
      <c r="BA165" s="27">
        <v>12</v>
      </c>
      <c r="BB165" s="27">
        <v>5</v>
      </c>
      <c r="BC165" s="27">
        <v>4</v>
      </c>
      <c r="BD165" s="27">
        <v>0</v>
      </c>
      <c r="BE165" s="27">
        <v>0</v>
      </c>
      <c r="BF165" s="27">
        <v>0</v>
      </c>
      <c r="BG165" s="27">
        <v>0</v>
      </c>
      <c r="BH165" s="27">
        <v>0</v>
      </c>
      <c r="BI165" s="27">
        <v>0</v>
      </c>
      <c r="BJ165" s="27">
        <v>0</v>
      </c>
      <c r="BK165" s="27">
        <v>0</v>
      </c>
      <c r="BL165" s="27">
        <v>0</v>
      </c>
      <c r="BM165" s="27">
        <v>0</v>
      </c>
      <c r="BN165" s="27">
        <v>0</v>
      </c>
      <c r="BO165" s="27">
        <v>0</v>
      </c>
      <c r="BP165" s="27">
        <v>0</v>
      </c>
      <c r="BQ165" s="27">
        <v>0</v>
      </c>
      <c r="BR165" s="27">
        <v>0</v>
      </c>
      <c r="BS165" s="27">
        <v>0</v>
      </c>
      <c r="BT165" s="27">
        <v>0</v>
      </c>
      <c r="BU165" s="27">
        <v>0</v>
      </c>
      <c r="BV165" s="27">
        <v>0</v>
      </c>
      <c r="BW165" s="27">
        <v>0</v>
      </c>
      <c r="BX165" s="27">
        <v>0</v>
      </c>
      <c r="BY165" s="27">
        <v>0</v>
      </c>
      <c r="BZ165" s="27">
        <v>0</v>
      </c>
      <c r="CA165" s="27">
        <v>0</v>
      </c>
      <c r="CB165" s="27">
        <v>88.1</v>
      </c>
      <c r="CC165" s="14"/>
      <c r="CD165" s="14" t="e">
        <f>$I$165/#REF!*100</f>
        <v>#REF!</v>
      </c>
      <c r="CE165" s="27">
        <v>0</v>
      </c>
      <c r="CG165" s="27">
        <v>2</v>
      </c>
      <c r="CH165" s="27">
        <v>2</v>
      </c>
      <c r="CI165" s="27">
        <v>2</v>
      </c>
      <c r="CJ165" s="27">
        <v>200</v>
      </c>
      <c r="CK165" s="27">
        <v>91</v>
      </c>
      <c r="CL165" s="27">
        <v>145.5</v>
      </c>
      <c r="CM165" s="27">
        <v>0.3</v>
      </c>
      <c r="CN165" s="27">
        <v>0.3</v>
      </c>
      <c r="CO165" s="27">
        <v>0.3</v>
      </c>
      <c r="CP165" s="27">
        <v>0</v>
      </c>
      <c r="CQ165" s="27">
        <v>0</v>
      </c>
    </row>
    <row r="166" spans="1:95" x14ac:dyDescent="0.25">
      <c r="A166" s="29"/>
      <c r="B166" s="17" t="s">
        <v>105</v>
      </c>
    </row>
    <row r="167" spans="1:95" s="23" customFormat="1" x14ac:dyDescent="0.25">
      <c r="A167" s="30" t="s">
        <v>188</v>
      </c>
      <c r="B167" s="21" t="s">
        <v>106</v>
      </c>
      <c r="C167" s="22" t="str">
        <f>"60"</f>
        <v>60</v>
      </c>
      <c r="D167" s="22">
        <v>0.47</v>
      </c>
      <c r="E167" s="22">
        <v>0</v>
      </c>
      <c r="F167" s="22">
        <v>0.06</v>
      </c>
      <c r="G167" s="22">
        <v>0.06</v>
      </c>
      <c r="H167" s="22">
        <v>1.47</v>
      </c>
      <c r="I167" s="22">
        <v>8.4025199999999991</v>
      </c>
      <c r="J167" s="22">
        <v>0</v>
      </c>
      <c r="K167" s="22">
        <v>0</v>
      </c>
      <c r="L167" s="22">
        <v>0</v>
      </c>
      <c r="M167" s="22">
        <v>0</v>
      </c>
      <c r="N167" s="22">
        <v>0.94</v>
      </c>
      <c r="O167" s="22">
        <v>0.06</v>
      </c>
      <c r="P167" s="22">
        <v>0.47</v>
      </c>
      <c r="Q167" s="22">
        <v>0</v>
      </c>
      <c r="R167" s="22">
        <v>0</v>
      </c>
      <c r="S167" s="22">
        <v>0.41</v>
      </c>
      <c r="T167" s="22">
        <v>2.29</v>
      </c>
      <c r="U167" s="22">
        <v>653.27</v>
      </c>
      <c r="V167" s="22">
        <v>82.91</v>
      </c>
      <c r="W167" s="22">
        <v>13.52</v>
      </c>
      <c r="X167" s="22">
        <v>8.23</v>
      </c>
      <c r="Y167" s="22">
        <v>14.11</v>
      </c>
      <c r="Z167" s="22">
        <v>0.35</v>
      </c>
      <c r="AA167" s="22">
        <v>0</v>
      </c>
      <c r="AB167" s="22">
        <v>17.64</v>
      </c>
      <c r="AC167" s="22">
        <v>3</v>
      </c>
      <c r="AD167" s="22">
        <v>0.06</v>
      </c>
      <c r="AE167" s="22">
        <v>0.01</v>
      </c>
      <c r="AF167" s="22">
        <v>0.01</v>
      </c>
      <c r="AG167" s="22">
        <v>0.06</v>
      </c>
      <c r="AH167" s="22">
        <v>0.12</v>
      </c>
      <c r="AI167" s="22">
        <v>2.94</v>
      </c>
      <c r="AJ167" s="23">
        <v>0</v>
      </c>
      <c r="AK167" s="23">
        <v>15.88</v>
      </c>
      <c r="AL167" s="23">
        <v>12.35</v>
      </c>
      <c r="AM167" s="23">
        <v>17.64</v>
      </c>
      <c r="AN167" s="23">
        <v>15.29</v>
      </c>
      <c r="AO167" s="23">
        <v>3.53</v>
      </c>
      <c r="AP167" s="23">
        <v>12.35</v>
      </c>
      <c r="AQ167" s="23">
        <v>2.94</v>
      </c>
      <c r="AR167" s="23">
        <v>10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0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0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55.2</v>
      </c>
      <c r="CC167" s="24"/>
      <c r="CD167" s="24"/>
      <c r="CE167" s="23">
        <v>2.94</v>
      </c>
      <c r="CG167" s="23">
        <v>1.8</v>
      </c>
      <c r="CH167" s="23">
        <v>1.8</v>
      </c>
      <c r="CI167" s="23">
        <v>1.8</v>
      </c>
      <c r="CJ167" s="23">
        <v>510</v>
      </c>
      <c r="CK167" s="23">
        <v>120</v>
      </c>
      <c r="CL167" s="23">
        <v>315</v>
      </c>
      <c r="CM167" s="23">
        <v>0.12</v>
      </c>
      <c r="CN167" s="23">
        <v>0.12</v>
      </c>
      <c r="CO167" s="23">
        <v>0.12</v>
      </c>
      <c r="CP167" s="23">
        <v>0</v>
      </c>
      <c r="CQ167" s="23">
        <v>0</v>
      </c>
    </row>
    <row r="168" spans="1:95" s="23" customFormat="1" x14ac:dyDescent="0.25">
      <c r="A168" s="30" t="s">
        <v>216</v>
      </c>
      <c r="B168" s="21" t="s">
        <v>163</v>
      </c>
      <c r="C168" s="22" t="str">
        <f>"180"</f>
        <v>180</v>
      </c>
      <c r="D168" s="22">
        <v>1.84</v>
      </c>
      <c r="E168" s="22">
        <v>0.45</v>
      </c>
      <c r="F168" s="22">
        <v>3.63</v>
      </c>
      <c r="G168" s="22">
        <v>0</v>
      </c>
      <c r="H168" s="22">
        <v>9.0399999999999991</v>
      </c>
      <c r="I168" s="22">
        <v>75.331605735468003</v>
      </c>
      <c r="J168" s="22">
        <v>0.45</v>
      </c>
      <c r="K168" s="22">
        <v>2.34</v>
      </c>
      <c r="L168" s="22">
        <v>0.45</v>
      </c>
      <c r="M168" s="22">
        <v>0</v>
      </c>
      <c r="N168" s="22">
        <v>1.1000000000000001</v>
      </c>
      <c r="O168" s="22">
        <v>7.21</v>
      </c>
      <c r="P168" s="22">
        <v>0.72</v>
      </c>
      <c r="Q168" s="22">
        <v>0</v>
      </c>
      <c r="R168" s="22">
        <v>0</v>
      </c>
      <c r="S168" s="22">
        <v>0.04</v>
      </c>
      <c r="T168" s="22">
        <v>0.79</v>
      </c>
      <c r="U168" s="22">
        <v>74.83</v>
      </c>
      <c r="V168" s="22">
        <v>40.26</v>
      </c>
      <c r="W168" s="22">
        <v>8.56</v>
      </c>
      <c r="X168" s="22">
        <v>5.21</v>
      </c>
      <c r="Y168" s="22">
        <v>20.46</v>
      </c>
      <c r="Z168" s="22">
        <v>0.28999999999999998</v>
      </c>
      <c r="AA168" s="22">
        <v>3.24</v>
      </c>
      <c r="AB168" s="22">
        <v>692.44</v>
      </c>
      <c r="AC168" s="22">
        <v>144</v>
      </c>
      <c r="AD168" s="22">
        <v>1.63</v>
      </c>
      <c r="AE168" s="22">
        <v>0.02</v>
      </c>
      <c r="AF168" s="22">
        <v>0.02</v>
      </c>
      <c r="AG168" s="22">
        <v>0.16</v>
      </c>
      <c r="AH168" s="22">
        <v>0.12</v>
      </c>
      <c r="AI168" s="22">
        <v>0.43</v>
      </c>
      <c r="AJ168" s="23">
        <v>0</v>
      </c>
      <c r="AK168" s="23">
        <v>2.91</v>
      </c>
      <c r="AL168" s="23">
        <v>2.37</v>
      </c>
      <c r="AM168" s="23">
        <v>2.98</v>
      </c>
      <c r="AN168" s="23">
        <v>2.58</v>
      </c>
      <c r="AO168" s="23">
        <v>0.61</v>
      </c>
      <c r="AP168" s="23">
        <v>2.17</v>
      </c>
      <c r="AQ168" s="23">
        <v>0.54</v>
      </c>
      <c r="AR168" s="23">
        <v>2.1</v>
      </c>
      <c r="AS168" s="23">
        <v>3.25</v>
      </c>
      <c r="AT168" s="23">
        <v>2.79</v>
      </c>
      <c r="AU168" s="23">
        <v>9.14</v>
      </c>
      <c r="AV168" s="23">
        <v>0.96</v>
      </c>
      <c r="AW168" s="23">
        <v>1.97</v>
      </c>
      <c r="AX168" s="23">
        <v>15.92</v>
      </c>
      <c r="AY168" s="23">
        <v>0</v>
      </c>
      <c r="AZ168" s="23">
        <v>2.0299999999999998</v>
      </c>
      <c r="BA168" s="23">
        <v>2.2400000000000002</v>
      </c>
      <c r="BB168" s="23">
        <v>1.22</v>
      </c>
      <c r="BC168" s="23">
        <v>0.81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0.2</v>
      </c>
      <c r="BL168" s="23">
        <v>0</v>
      </c>
      <c r="BM168" s="23">
        <v>0.13</v>
      </c>
      <c r="BN168" s="23">
        <v>0.01</v>
      </c>
      <c r="BO168" s="23">
        <v>0.02</v>
      </c>
      <c r="BP168" s="23">
        <v>0</v>
      </c>
      <c r="BQ168" s="23">
        <v>0</v>
      </c>
      <c r="BR168" s="23">
        <v>0</v>
      </c>
      <c r="BS168" s="23">
        <v>0.75</v>
      </c>
      <c r="BT168" s="23">
        <v>0</v>
      </c>
      <c r="BU168" s="23">
        <v>0</v>
      </c>
      <c r="BV168" s="23">
        <v>2.13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185.33</v>
      </c>
      <c r="CC168" s="24"/>
      <c r="CD168" s="24"/>
      <c r="CE168" s="23">
        <v>118.65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0</v>
      </c>
      <c r="CQ168" s="23">
        <v>0.54</v>
      </c>
    </row>
    <row r="169" spans="1:95" s="23" customFormat="1" x14ac:dyDescent="0.25">
      <c r="A169" s="30" t="str">
        <f>"183"</f>
        <v>183</v>
      </c>
      <c r="B169" s="21" t="s">
        <v>102</v>
      </c>
      <c r="C169" s="22" t="str">
        <f>"130"</f>
        <v>130</v>
      </c>
      <c r="D169" s="22">
        <v>7.45</v>
      </c>
      <c r="E169" s="22">
        <v>0.02</v>
      </c>
      <c r="F169" s="22">
        <v>4.79</v>
      </c>
      <c r="G169" s="22">
        <v>0</v>
      </c>
      <c r="H169" s="22">
        <v>39.01</v>
      </c>
      <c r="I169" s="22">
        <v>219.02970749189194</v>
      </c>
      <c r="J169" s="22">
        <v>2.2400000000000002</v>
      </c>
      <c r="K169" s="22">
        <v>0.09</v>
      </c>
      <c r="L169" s="22">
        <v>2.2400000000000002</v>
      </c>
      <c r="M169" s="22">
        <v>0</v>
      </c>
      <c r="N169" s="22">
        <v>0.85</v>
      </c>
      <c r="O169" s="22">
        <v>31.69</v>
      </c>
      <c r="P169" s="22">
        <v>6.46</v>
      </c>
      <c r="Q169" s="22">
        <v>0</v>
      </c>
      <c r="R169" s="22">
        <v>0</v>
      </c>
      <c r="S169" s="22">
        <v>0</v>
      </c>
      <c r="T169" s="22">
        <v>2.29</v>
      </c>
      <c r="U169" s="22">
        <v>484.98</v>
      </c>
      <c r="V169" s="22">
        <v>227.19</v>
      </c>
      <c r="W169" s="22">
        <v>16.61</v>
      </c>
      <c r="X169" s="22">
        <v>114.69</v>
      </c>
      <c r="Y169" s="22">
        <v>168.4</v>
      </c>
      <c r="Z169" s="22">
        <v>3.96</v>
      </c>
      <c r="AA169" s="22">
        <v>20.73</v>
      </c>
      <c r="AB169" s="22">
        <v>17.440000000000001</v>
      </c>
      <c r="AC169" s="22">
        <v>24.15</v>
      </c>
      <c r="AD169" s="22">
        <v>0.52</v>
      </c>
      <c r="AE169" s="22">
        <v>0.22</v>
      </c>
      <c r="AF169" s="22">
        <v>0.11</v>
      </c>
      <c r="AG169" s="22">
        <v>2.15</v>
      </c>
      <c r="AH169" s="22">
        <v>4.34</v>
      </c>
      <c r="AI169" s="22">
        <v>0</v>
      </c>
      <c r="AJ169" s="23">
        <v>0</v>
      </c>
      <c r="AK169" s="23">
        <v>349.1</v>
      </c>
      <c r="AL169" s="23">
        <v>272.33999999999997</v>
      </c>
      <c r="AM169" s="23">
        <v>441.3</v>
      </c>
      <c r="AN169" s="23">
        <v>313.76</v>
      </c>
      <c r="AO169" s="23">
        <v>189.23</v>
      </c>
      <c r="AP169" s="23">
        <v>237.1</v>
      </c>
      <c r="AQ169" s="23">
        <v>107.16</v>
      </c>
      <c r="AR169" s="23">
        <v>350.28</v>
      </c>
      <c r="AS169" s="23">
        <v>343.06</v>
      </c>
      <c r="AT169" s="23">
        <v>661.54</v>
      </c>
      <c r="AU169" s="23">
        <v>651.61</v>
      </c>
      <c r="AV169" s="23">
        <v>177.81</v>
      </c>
      <c r="AW169" s="23">
        <v>425.44</v>
      </c>
      <c r="AX169" s="23">
        <v>1336.85</v>
      </c>
      <c r="AY169" s="23">
        <v>0</v>
      </c>
      <c r="AZ169" s="23">
        <v>296.12</v>
      </c>
      <c r="BA169" s="23">
        <v>358.81</v>
      </c>
      <c r="BB169" s="23">
        <v>254.67</v>
      </c>
      <c r="BC169" s="23">
        <v>194.96</v>
      </c>
      <c r="BD169" s="23">
        <v>0.13</v>
      </c>
      <c r="BE169" s="23">
        <v>0.03</v>
      </c>
      <c r="BF169" s="23">
        <v>0.02</v>
      </c>
      <c r="BG169" s="23">
        <v>7.0000000000000007E-2</v>
      </c>
      <c r="BH169" s="23">
        <v>0.08</v>
      </c>
      <c r="BI169" s="23">
        <v>0.28000000000000003</v>
      </c>
      <c r="BJ169" s="23">
        <v>0</v>
      </c>
      <c r="BK169" s="23">
        <v>1.1599999999999999</v>
      </c>
      <c r="BL169" s="23">
        <v>0</v>
      </c>
      <c r="BM169" s="23">
        <v>0.28000000000000003</v>
      </c>
      <c r="BN169" s="23">
        <v>0.01</v>
      </c>
      <c r="BO169" s="23">
        <v>0</v>
      </c>
      <c r="BP169" s="23">
        <v>0</v>
      </c>
      <c r="BQ169" s="23">
        <v>0</v>
      </c>
      <c r="BR169" s="23">
        <v>0.11</v>
      </c>
      <c r="BS169" s="23">
        <v>1.41</v>
      </c>
      <c r="BT169" s="23">
        <v>0.01</v>
      </c>
      <c r="BU169" s="23">
        <v>0</v>
      </c>
      <c r="BV169" s="23">
        <v>0.65</v>
      </c>
      <c r="BW169" s="23">
        <v>0.06</v>
      </c>
      <c r="BX169" s="23">
        <v>0</v>
      </c>
      <c r="BY169" s="23">
        <v>0</v>
      </c>
      <c r="BZ169" s="23">
        <v>0</v>
      </c>
      <c r="CA169" s="23">
        <v>0</v>
      </c>
      <c r="CB169" s="23">
        <v>98.8</v>
      </c>
      <c r="CC169" s="24"/>
      <c r="CD169" s="24"/>
      <c r="CE169" s="23">
        <v>23.64</v>
      </c>
      <c r="CG169" s="23">
        <v>0</v>
      </c>
      <c r="CH169" s="23">
        <v>0</v>
      </c>
      <c r="CI169" s="23">
        <v>0</v>
      </c>
      <c r="CJ169" s="23">
        <v>0</v>
      </c>
      <c r="CK169" s="23">
        <v>0</v>
      </c>
      <c r="CL169" s="23">
        <v>0</v>
      </c>
      <c r="CM169" s="23">
        <v>0</v>
      </c>
      <c r="CN169" s="23">
        <v>0</v>
      </c>
      <c r="CO169" s="23">
        <v>0</v>
      </c>
      <c r="CP169" s="23">
        <v>0</v>
      </c>
      <c r="CQ169" s="23">
        <v>1.26</v>
      </c>
    </row>
    <row r="170" spans="1:95" s="23" customFormat="1" x14ac:dyDescent="0.25">
      <c r="A170" s="30" t="str">
        <f>"39/8"</f>
        <v>39/8</v>
      </c>
      <c r="B170" s="21" t="s">
        <v>164</v>
      </c>
      <c r="C170" s="22" t="str">
        <f>"70"</f>
        <v>70</v>
      </c>
      <c r="D170" s="22">
        <v>10.14</v>
      </c>
      <c r="E170" s="22">
        <v>9.42</v>
      </c>
      <c r="F170" s="22">
        <v>8.23</v>
      </c>
      <c r="G170" s="22">
        <v>1.38</v>
      </c>
      <c r="H170" s="22">
        <v>5.79</v>
      </c>
      <c r="I170" s="22">
        <v>138.11101850000003</v>
      </c>
      <c r="J170" s="22">
        <v>4.38</v>
      </c>
      <c r="K170" s="22">
        <v>1.1399999999999999</v>
      </c>
      <c r="L170" s="22">
        <v>0</v>
      </c>
      <c r="M170" s="22">
        <v>0</v>
      </c>
      <c r="N170" s="22">
        <v>0.98</v>
      </c>
      <c r="O170" s="22">
        <v>4.79</v>
      </c>
      <c r="P170" s="22">
        <v>0.02</v>
      </c>
      <c r="Q170" s="22">
        <v>0</v>
      </c>
      <c r="R170" s="22">
        <v>0</v>
      </c>
      <c r="S170" s="22">
        <v>0.02</v>
      </c>
      <c r="T170" s="22">
        <v>1.1499999999999999</v>
      </c>
      <c r="U170" s="22">
        <v>107.64</v>
      </c>
      <c r="V170" s="22">
        <v>110.56</v>
      </c>
      <c r="W170" s="22">
        <v>22.55</v>
      </c>
      <c r="X170" s="22">
        <v>10.8</v>
      </c>
      <c r="Y170" s="22">
        <v>82.09</v>
      </c>
      <c r="Z170" s="22">
        <v>1.18</v>
      </c>
      <c r="AA170" s="22">
        <v>1.84</v>
      </c>
      <c r="AB170" s="22">
        <v>1.84</v>
      </c>
      <c r="AC170" s="22">
        <v>4.05</v>
      </c>
      <c r="AD170" s="22">
        <v>0.98</v>
      </c>
      <c r="AE170" s="22">
        <v>0.02</v>
      </c>
      <c r="AF170" s="22">
        <v>0.06</v>
      </c>
      <c r="AG170" s="22">
        <v>2.02</v>
      </c>
      <c r="AH170" s="22">
        <v>4.53</v>
      </c>
      <c r="AI170" s="22">
        <v>7.0000000000000007E-2</v>
      </c>
      <c r="AJ170" s="23">
        <v>0</v>
      </c>
      <c r="AK170" s="23">
        <v>559.20000000000005</v>
      </c>
      <c r="AL170" s="23">
        <v>438.67</v>
      </c>
      <c r="AM170" s="23">
        <v>811.47</v>
      </c>
      <c r="AN170" s="23">
        <v>1299.6199999999999</v>
      </c>
      <c r="AO170" s="23">
        <v>237.04</v>
      </c>
      <c r="AP170" s="23">
        <v>429.27</v>
      </c>
      <c r="AQ170" s="23">
        <v>116.29</v>
      </c>
      <c r="AR170" s="23">
        <v>445.65</v>
      </c>
      <c r="AS170" s="23">
        <v>546.41</v>
      </c>
      <c r="AT170" s="23">
        <v>535.38</v>
      </c>
      <c r="AU170" s="23">
        <v>879.37</v>
      </c>
      <c r="AV170" s="23">
        <v>356.03</v>
      </c>
      <c r="AW170" s="23">
        <v>476.49</v>
      </c>
      <c r="AX170" s="23">
        <v>1695.27</v>
      </c>
      <c r="AY170" s="23">
        <v>139.4</v>
      </c>
      <c r="AZ170" s="23">
        <v>400.34</v>
      </c>
      <c r="BA170" s="23">
        <v>405.84</v>
      </c>
      <c r="BB170" s="23">
        <v>367.29</v>
      </c>
      <c r="BC170" s="23">
        <v>145.06</v>
      </c>
      <c r="BD170" s="23">
        <v>0</v>
      </c>
      <c r="BE170" s="23">
        <v>0</v>
      </c>
      <c r="BF170" s="23">
        <v>0</v>
      </c>
      <c r="BG170" s="23">
        <v>0</v>
      </c>
      <c r="BH170" s="23">
        <v>0</v>
      </c>
      <c r="BI170" s="23">
        <v>0</v>
      </c>
      <c r="BJ170" s="23">
        <v>0</v>
      </c>
      <c r="BK170" s="23">
        <v>0.09</v>
      </c>
      <c r="BL170" s="23">
        <v>0</v>
      </c>
      <c r="BM170" s="23">
        <v>0.05</v>
      </c>
      <c r="BN170" s="23">
        <v>0</v>
      </c>
      <c r="BO170" s="23">
        <v>0.01</v>
      </c>
      <c r="BP170" s="23">
        <v>0</v>
      </c>
      <c r="BQ170" s="23">
        <v>0</v>
      </c>
      <c r="BR170" s="23">
        <v>0</v>
      </c>
      <c r="BS170" s="23">
        <v>0.32</v>
      </c>
      <c r="BT170" s="23">
        <v>0</v>
      </c>
      <c r="BU170" s="23">
        <v>0</v>
      </c>
      <c r="BV170" s="23">
        <v>0.8</v>
      </c>
      <c r="BW170" s="23">
        <v>0</v>
      </c>
      <c r="BX170" s="23">
        <v>0</v>
      </c>
      <c r="BY170" s="23">
        <v>0</v>
      </c>
      <c r="BZ170" s="23">
        <v>0</v>
      </c>
      <c r="CA170" s="23">
        <v>0</v>
      </c>
      <c r="CB170" s="23">
        <v>54.83</v>
      </c>
      <c r="CC170" s="24"/>
      <c r="CD170" s="24"/>
      <c r="CE170" s="23">
        <v>2.15</v>
      </c>
      <c r="CG170" s="23">
        <v>19.57</v>
      </c>
      <c r="CH170" s="23">
        <v>11.23</v>
      </c>
      <c r="CI170" s="23">
        <v>15.4</v>
      </c>
      <c r="CJ170" s="23">
        <v>2040.51</v>
      </c>
      <c r="CK170" s="23">
        <v>1223.71</v>
      </c>
      <c r="CL170" s="23">
        <v>1632.11</v>
      </c>
      <c r="CM170" s="23">
        <v>15.93</v>
      </c>
      <c r="CN170" s="23">
        <v>9.14</v>
      </c>
      <c r="CO170" s="23">
        <v>12.53</v>
      </c>
      <c r="CP170" s="23">
        <v>0</v>
      </c>
      <c r="CQ170" s="23">
        <v>0.35</v>
      </c>
    </row>
    <row r="171" spans="1:95" s="23" customFormat="1" x14ac:dyDescent="0.25">
      <c r="A171" s="30" t="str">
        <f>"248"</f>
        <v>248</v>
      </c>
      <c r="B171" s="21" t="s">
        <v>149</v>
      </c>
      <c r="C171" s="22" t="str">
        <f>"35"</f>
        <v>35</v>
      </c>
      <c r="D171" s="22">
        <v>0.37</v>
      </c>
      <c r="E171" s="22">
        <v>0.01</v>
      </c>
      <c r="F171" s="22">
        <v>1.63</v>
      </c>
      <c r="G171" s="22">
        <v>0</v>
      </c>
      <c r="H171" s="22">
        <v>2.2999999999999998</v>
      </c>
      <c r="I171" s="22">
        <v>25.20836406666665</v>
      </c>
      <c r="J171" s="22">
        <v>1.19</v>
      </c>
      <c r="K171" s="22">
        <v>0.06</v>
      </c>
      <c r="L171" s="22">
        <v>1.19</v>
      </c>
      <c r="M171" s="22">
        <v>0</v>
      </c>
      <c r="N171" s="22">
        <v>1.1000000000000001</v>
      </c>
      <c r="O171" s="22">
        <v>1.05</v>
      </c>
      <c r="P171" s="22">
        <v>0.15</v>
      </c>
      <c r="Q171" s="22">
        <v>0</v>
      </c>
      <c r="R171" s="22">
        <v>0</v>
      </c>
      <c r="S171" s="22">
        <v>0.09</v>
      </c>
      <c r="T171" s="22">
        <v>0.48</v>
      </c>
      <c r="U171" s="22">
        <v>136.01</v>
      </c>
      <c r="V171" s="22">
        <v>33.81</v>
      </c>
      <c r="W171" s="22">
        <v>2.94</v>
      </c>
      <c r="X171" s="22">
        <v>2.6</v>
      </c>
      <c r="Y171" s="22">
        <v>5.25</v>
      </c>
      <c r="Z171" s="22">
        <v>0.12</v>
      </c>
      <c r="AA171" s="22">
        <v>7.85</v>
      </c>
      <c r="AB171" s="22">
        <v>258.74</v>
      </c>
      <c r="AC171" s="22">
        <v>66.97</v>
      </c>
      <c r="AD171" s="22">
        <v>0.09</v>
      </c>
      <c r="AE171" s="22">
        <v>0.01</v>
      </c>
      <c r="AF171" s="22">
        <v>0.01</v>
      </c>
      <c r="AG171" s="22">
        <v>0.09</v>
      </c>
      <c r="AH171" s="22">
        <v>0.17</v>
      </c>
      <c r="AI171" s="22">
        <v>0.7</v>
      </c>
      <c r="AJ171" s="23">
        <v>0</v>
      </c>
      <c r="AK171" s="23">
        <v>8.6199999999999992</v>
      </c>
      <c r="AL171" s="23">
        <v>7.81</v>
      </c>
      <c r="AM171" s="23">
        <v>14.22</v>
      </c>
      <c r="AN171" s="23">
        <v>5.17</v>
      </c>
      <c r="AO171" s="23">
        <v>2.76</v>
      </c>
      <c r="AP171" s="23">
        <v>6.03</v>
      </c>
      <c r="AQ171" s="23">
        <v>2.2599999999999998</v>
      </c>
      <c r="AR171" s="23">
        <v>8.83</v>
      </c>
      <c r="AS171" s="23">
        <v>6.47</v>
      </c>
      <c r="AT171" s="23">
        <v>7.29</v>
      </c>
      <c r="AU171" s="23">
        <v>8.64</v>
      </c>
      <c r="AV171" s="23">
        <v>3.81</v>
      </c>
      <c r="AW171" s="23">
        <v>6.26</v>
      </c>
      <c r="AX171" s="23">
        <v>53.78</v>
      </c>
      <c r="AY171" s="23">
        <v>0</v>
      </c>
      <c r="AZ171" s="23">
        <v>16.11</v>
      </c>
      <c r="BA171" s="23">
        <v>9.0399999999999991</v>
      </c>
      <c r="BB171" s="23">
        <v>4.74</v>
      </c>
      <c r="BC171" s="23">
        <v>3.43</v>
      </c>
      <c r="BD171" s="23">
        <v>7.0000000000000007E-2</v>
      </c>
      <c r="BE171" s="23">
        <v>0.02</v>
      </c>
      <c r="BF171" s="23">
        <v>0.01</v>
      </c>
      <c r="BG171" s="23">
        <v>0.04</v>
      </c>
      <c r="BH171" s="23">
        <v>0.05</v>
      </c>
      <c r="BI171" s="23">
        <v>0.15</v>
      </c>
      <c r="BJ171" s="23">
        <v>0</v>
      </c>
      <c r="BK171" s="23">
        <v>0.48</v>
      </c>
      <c r="BL171" s="23">
        <v>0</v>
      </c>
      <c r="BM171" s="23">
        <v>0.15</v>
      </c>
      <c r="BN171" s="23">
        <v>0</v>
      </c>
      <c r="BO171" s="23">
        <v>0</v>
      </c>
      <c r="BP171" s="23">
        <v>0</v>
      </c>
      <c r="BQ171" s="23">
        <v>0</v>
      </c>
      <c r="BR171" s="23">
        <v>0.06</v>
      </c>
      <c r="BS171" s="23">
        <v>0.44</v>
      </c>
      <c r="BT171" s="23">
        <v>0</v>
      </c>
      <c r="BU171" s="23">
        <v>0</v>
      </c>
      <c r="BV171" s="23">
        <v>0.03</v>
      </c>
      <c r="BW171" s="23">
        <v>0</v>
      </c>
      <c r="BX171" s="23">
        <v>0</v>
      </c>
      <c r="BY171" s="23">
        <v>0</v>
      </c>
      <c r="BZ171" s="23">
        <v>0</v>
      </c>
      <c r="CA171" s="23">
        <v>0</v>
      </c>
      <c r="CB171" s="23">
        <v>36.979999999999997</v>
      </c>
      <c r="CC171" s="24"/>
      <c r="CD171" s="24"/>
      <c r="CE171" s="23">
        <v>50.97</v>
      </c>
      <c r="CG171" s="23">
        <v>0</v>
      </c>
      <c r="CH171" s="23">
        <v>0</v>
      </c>
      <c r="CI171" s="23">
        <v>0</v>
      </c>
      <c r="CJ171" s="23">
        <v>0</v>
      </c>
      <c r="CK171" s="23">
        <v>0</v>
      </c>
      <c r="CL171" s="23">
        <v>0</v>
      </c>
      <c r="CM171" s="23">
        <v>0</v>
      </c>
      <c r="CN171" s="23">
        <v>0</v>
      </c>
      <c r="CO171" s="23">
        <v>0</v>
      </c>
      <c r="CP171" s="23">
        <v>0.35</v>
      </c>
      <c r="CQ171" s="23">
        <v>0.35</v>
      </c>
    </row>
    <row r="172" spans="1:95" s="23" customFormat="1" ht="31.5" x14ac:dyDescent="0.25">
      <c r="A172" s="30" t="s">
        <v>217</v>
      </c>
      <c r="B172" s="21" t="s">
        <v>165</v>
      </c>
      <c r="C172" s="22" t="str">
        <f>"180"</f>
        <v>180</v>
      </c>
      <c r="D172" s="22">
        <v>0.08</v>
      </c>
      <c r="E172" s="22">
        <v>0</v>
      </c>
      <c r="F172" s="22">
        <v>0.02</v>
      </c>
      <c r="G172" s="22">
        <v>0</v>
      </c>
      <c r="H172" s="22">
        <v>18.510000000000002</v>
      </c>
      <c r="I172" s="22">
        <v>70.816211999999979</v>
      </c>
      <c r="J172" s="22">
        <v>0</v>
      </c>
      <c r="K172" s="22">
        <v>0</v>
      </c>
      <c r="L172" s="22">
        <v>0</v>
      </c>
      <c r="M172" s="22">
        <v>0</v>
      </c>
      <c r="N172" s="22">
        <v>18.32</v>
      </c>
      <c r="O172" s="22">
        <v>0</v>
      </c>
      <c r="P172" s="22">
        <v>0.19</v>
      </c>
      <c r="Q172" s="22">
        <v>0</v>
      </c>
      <c r="R172" s="22">
        <v>0</v>
      </c>
      <c r="S172" s="22">
        <v>0.12</v>
      </c>
      <c r="T172" s="22">
        <v>0.06</v>
      </c>
      <c r="U172" s="22">
        <v>0.18</v>
      </c>
      <c r="V172" s="22">
        <v>18.09</v>
      </c>
      <c r="W172" s="22">
        <v>3.49</v>
      </c>
      <c r="X172" s="22">
        <v>1.1100000000000001</v>
      </c>
      <c r="Y172" s="22">
        <v>1.93</v>
      </c>
      <c r="Z172" s="22">
        <v>0.08</v>
      </c>
      <c r="AA172" s="22">
        <v>0</v>
      </c>
      <c r="AB172" s="22">
        <v>4.05</v>
      </c>
      <c r="AC172" s="22">
        <v>0.72</v>
      </c>
      <c r="AD172" s="22">
        <v>0.02</v>
      </c>
      <c r="AE172" s="22">
        <v>0</v>
      </c>
      <c r="AF172" s="22">
        <v>0</v>
      </c>
      <c r="AG172" s="22">
        <v>0.02</v>
      </c>
      <c r="AH172" s="22">
        <v>0.03</v>
      </c>
      <c r="AI172" s="22">
        <v>2.16</v>
      </c>
      <c r="AJ172" s="23">
        <v>0</v>
      </c>
      <c r="AK172" s="23">
        <v>3.09</v>
      </c>
      <c r="AL172" s="23">
        <v>2.38</v>
      </c>
      <c r="AM172" s="23">
        <v>1.76</v>
      </c>
      <c r="AN172" s="23">
        <v>3.18</v>
      </c>
      <c r="AO172" s="23">
        <v>1.1499999999999999</v>
      </c>
      <c r="AP172" s="23">
        <v>1.1499999999999999</v>
      </c>
      <c r="AQ172" s="23">
        <v>0.53</v>
      </c>
      <c r="AR172" s="23">
        <v>2.38</v>
      </c>
      <c r="AS172" s="23">
        <v>3.79</v>
      </c>
      <c r="AT172" s="23">
        <v>4.9400000000000004</v>
      </c>
      <c r="AU172" s="23">
        <v>8.73</v>
      </c>
      <c r="AV172" s="23">
        <v>1.32</v>
      </c>
      <c r="AW172" s="23">
        <v>7.23</v>
      </c>
      <c r="AX172" s="23">
        <v>7.23</v>
      </c>
      <c r="AY172" s="23">
        <v>0</v>
      </c>
      <c r="AZ172" s="23">
        <v>3.53</v>
      </c>
      <c r="BA172" s="23">
        <v>2.4700000000000002</v>
      </c>
      <c r="BB172" s="23">
        <v>1.23</v>
      </c>
      <c r="BC172" s="23">
        <v>0.79</v>
      </c>
      <c r="BD172" s="23">
        <v>0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</v>
      </c>
      <c r="BL172" s="23">
        <v>0</v>
      </c>
      <c r="BM172" s="23">
        <v>0</v>
      </c>
      <c r="BN172" s="23">
        <v>0</v>
      </c>
      <c r="BO172" s="23">
        <v>0</v>
      </c>
      <c r="BP172" s="23">
        <v>0</v>
      </c>
      <c r="BQ172" s="23">
        <v>0</v>
      </c>
      <c r="BR172" s="23">
        <v>0</v>
      </c>
      <c r="BS172" s="23">
        <v>0</v>
      </c>
      <c r="BT172" s="23">
        <v>0</v>
      </c>
      <c r="BU172" s="23">
        <v>0</v>
      </c>
      <c r="BV172" s="23">
        <v>0</v>
      </c>
      <c r="BW172" s="23">
        <v>0</v>
      </c>
      <c r="BX172" s="23">
        <v>0</v>
      </c>
      <c r="BY172" s="23">
        <v>0</v>
      </c>
      <c r="BZ172" s="23">
        <v>0</v>
      </c>
      <c r="CA172" s="23">
        <v>0</v>
      </c>
      <c r="CB172" s="23">
        <v>196.83</v>
      </c>
      <c r="CC172" s="24"/>
      <c r="CD172" s="24"/>
      <c r="CE172" s="23">
        <v>0.68</v>
      </c>
      <c r="CG172" s="23">
        <v>0</v>
      </c>
      <c r="CH172" s="23">
        <v>0</v>
      </c>
      <c r="CI172" s="23">
        <v>0</v>
      </c>
      <c r="CJ172" s="23">
        <v>0</v>
      </c>
      <c r="CK172" s="23">
        <v>0</v>
      </c>
      <c r="CL172" s="23">
        <v>0</v>
      </c>
      <c r="CM172" s="23">
        <v>0</v>
      </c>
      <c r="CN172" s="23">
        <v>0</v>
      </c>
      <c r="CO172" s="23">
        <v>0</v>
      </c>
      <c r="CP172" s="23">
        <v>18</v>
      </c>
      <c r="CQ172" s="23">
        <v>0</v>
      </c>
    </row>
    <row r="173" spans="1:95" s="23" customFormat="1" ht="31.5" x14ac:dyDescent="0.25">
      <c r="A173" s="30" t="str">
        <f>"1.5"</f>
        <v>1.5</v>
      </c>
      <c r="B173" s="21" t="s">
        <v>100</v>
      </c>
      <c r="C173" s="22" t="str">
        <f>"20"</f>
        <v>20</v>
      </c>
      <c r="D173" s="22">
        <v>1.58</v>
      </c>
      <c r="E173" s="22">
        <v>0</v>
      </c>
      <c r="F173" s="22">
        <v>0.2</v>
      </c>
      <c r="G173" s="22">
        <v>0</v>
      </c>
      <c r="H173" s="22">
        <v>10.32</v>
      </c>
      <c r="I173" s="22">
        <v>49.1</v>
      </c>
      <c r="J173" s="22">
        <v>0.04</v>
      </c>
      <c r="K173" s="22">
        <v>0</v>
      </c>
      <c r="L173" s="22">
        <v>0.04</v>
      </c>
      <c r="M173" s="22">
        <v>0</v>
      </c>
      <c r="N173" s="22">
        <v>0.42</v>
      </c>
      <c r="O173" s="22">
        <v>9.24</v>
      </c>
      <c r="P173" s="22">
        <v>0.66</v>
      </c>
      <c r="Q173" s="22">
        <v>0</v>
      </c>
      <c r="R173" s="22">
        <v>0</v>
      </c>
      <c r="S173" s="22">
        <v>0.06</v>
      </c>
      <c r="T173" s="22">
        <v>0.3</v>
      </c>
      <c r="U173" s="22">
        <v>0</v>
      </c>
      <c r="V173" s="22">
        <v>26.6</v>
      </c>
      <c r="W173" s="22">
        <v>4.5999999999999996</v>
      </c>
      <c r="X173" s="22">
        <v>6.6</v>
      </c>
      <c r="Y173" s="22">
        <v>17.399999999999999</v>
      </c>
      <c r="Z173" s="22">
        <v>0.4</v>
      </c>
      <c r="AA173" s="22">
        <v>0</v>
      </c>
      <c r="AB173" s="22">
        <v>0</v>
      </c>
      <c r="AC173" s="22">
        <v>0</v>
      </c>
      <c r="AD173" s="22">
        <v>0.26</v>
      </c>
      <c r="AE173" s="22">
        <v>0.03</v>
      </c>
      <c r="AF173" s="22">
        <v>0.01</v>
      </c>
      <c r="AG173" s="22">
        <v>0.32</v>
      </c>
      <c r="AH173" s="22">
        <v>0.62</v>
      </c>
      <c r="AI173" s="22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s="23">
        <v>0</v>
      </c>
      <c r="BA173" s="23">
        <v>0</v>
      </c>
      <c r="BB173" s="23">
        <v>0</v>
      </c>
      <c r="BC173" s="23">
        <v>0</v>
      </c>
      <c r="BD173" s="23">
        <v>0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0</v>
      </c>
      <c r="BK173" s="23">
        <v>0</v>
      </c>
      <c r="BL173" s="23">
        <v>0</v>
      </c>
      <c r="BM173" s="23">
        <v>0</v>
      </c>
      <c r="BN173" s="23">
        <v>0</v>
      </c>
      <c r="BO173" s="23">
        <v>0</v>
      </c>
      <c r="BP173" s="23">
        <v>0</v>
      </c>
      <c r="BQ173" s="23">
        <v>0</v>
      </c>
      <c r="BR173" s="23">
        <v>0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7.54</v>
      </c>
      <c r="CC173" s="24"/>
      <c r="CD173" s="24"/>
      <c r="CE173" s="23">
        <v>0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0</v>
      </c>
      <c r="CQ173" s="23">
        <v>0</v>
      </c>
    </row>
    <row r="174" spans="1:95" s="16" customFormat="1" x14ac:dyDescent="0.25">
      <c r="A174" s="31" t="s">
        <v>192</v>
      </c>
      <c r="B174" s="18" t="s">
        <v>129</v>
      </c>
      <c r="C174" s="19" t="str">
        <f>"20"</f>
        <v>20</v>
      </c>
      <c r="D174" s="19">
        <v>1.32</v>
      </c>
      <c r="E174" s="19">
        <v>0</v>
      </c>
      <c r="F174" s="19">
        <v>0.24</v>
      </c>
      <c r="G174" s="19">
        <v>0</v>
      </c>
      <c r="H174" s="19">
        <v>8.34</v>
      </c>
      <c r="I174" s="19">
        <v>38.676000000000002</v>
      </c>
      <c r="J174" s="19">
        <v>0.04</v>
      </c>
      <c r="K174" s="19">
        <v>0</v>
      </c>
      <c r="L174" s="19">
        <v>0.04</v>
      </c>
      <c r="M174" s="19">
        <v>0</v>
      </c>
      <c r="N174" s="19">
        <v>0.24</v>
      </c>
      <c r="O174" s="19">
        <v>6.44</v>
      </c>
      <c r="P174" s="19">
        <v>1.66</v>
      </c>
      <c r="Q174" s="19">
        <v>0</v>
      </c>
      <c r="R174" s="19">
        <v>0</v>
      </c>
      <c r="S174" s="19">
        <v>0.2</v>
      </c>
      <c r="T174" s="19">
        <v>0.5</v>
      </c>
      <c r="U174" s="19">
        <v>0</v>
      </c>
      <c r="V174" s="19">
        <v>49</v>
      </c>
      <c r="W174" s="19">
        <v>7</v>
      </c>
      <c r="X174" s="19">
        <v>9.4</v>
      </c>
      <c r="Y174" s="19">
        <v>31.6</v>
      </c>
      <c r="Z174" s="19">
        <v>0.78</v>
      </c>
      <c r="AA174" s="19">
        <v>0</v>
      </c>
      <c r="AB174" s="19">
        <v>1</v>
      </c>
      <c r="AC174" s="19">
        <v>0.2</v>
      </c>
      <c r="AD174" s="19">
        <v>0.28000000000000003</v>
      </c>
      <c r="AE174" s="19">
        <v>0.04</v>
      </c>
      <c r="AF174" s="19">
        <v>0.02</v>
      </c>
      <c r="AG174" s="19">
        <v>0.14000000000000001</v>
      </c>
      <c r="AH174" s="19">
        <v>0.4</v>
      </c>
      <c r="AI174" s="19">
        <v>0</v>
      </c>
      <c r="AJ174" s="16">
        <v>0</v>
      </c>
      <c r="AK174" s="16">
        <v>64.400000000000006</v>
      </c>
      <c r="AL174" s="16">
        <v>49.6</v>
      </c>
      <c r="AM174" s="16">
        <v>85.4</v>
      </c>
      <c r="AN174" s="16">
        <v>44.6</v>
      </c>
      <c r="AO174" s="16">
        <v>18.600000000000001</v>
      </c>
      <c r="AP174" s="16">
        <v>39.6</v>
      </c>
      <c r="AQ174" s="16">
        <v>16</v>
      </c>
      <c r="AR174" s="16">
        <v>74.2</v>
      </c>
      <c r="AS174" s="16">
        <v>59.4</v>
      </c>
      <c r="AT174" s="16">
        <v>58.2</v>
      </c>
      <c r="AU174" s="16">
        <v>92.8</v>
      </c>
      <c r="AV174" s="16">
        <v>24.8</v>
      </c>
      <c r="AW174" s="16">
        <v>62</v>
      </c>
      <c r="AX174" s="16">
        <v>305.8</v>
      </c>
      <c r="AY174" s="16">
        <v>0</v>
      </c>
      <c r="AZ174" s="16">
        <v>105.2</v>
      </c>
      <c r="BA174" s="16">
        <v>58.2</v>
      </c>
      <c r="BB174" s="16">
        <v>36</v>
      </c>
      <c r="BC174" s="16">
        <v>26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0</v>
      </c>
      <c r="BJ174" s="16">
        <v>0</v>
      </c>
      <c r="BK174" s="16">
        <v>0.03</v>
      </c>
      <c r="BL174" s="16">
        <v>0</v>
      </c>
      <c r="BM174" s="16">
        <v>0</v>
      </c>
      <c r="BN174" s="16">
        <v>0</v>
      </c>
      <c r="BO174" s="16">
        <v>0</v>
      </c>
      <c r="BP174" s="16">
        <v>0</v>
      </c>
      <c r="BQ174" s="16">
        <v>0</v>
      </c>
      <c r="BR174" s="16">
        <v>0</v>
      </c>
      <c r="BS174" s="16">
        <v>0.02</v>
      </c>
      <c r="BT174" s="16">
        <v>0</v>
      </c>
      <c r="BU174" s="16">
        <v>0</v>
      </c>
      <c r="BV174" s="16">
        <v>0.1</v>
      </c>
      <c r="BW174" s="16">
        <v>0.02</v>
      </c>
      <c r="BX174" s="16">
        <v>0</v>
      </c>
      <c r="BY174" s="16">
        <v>0</v>
      </c>
      <c r="BZ174" s="16">
        <v>0</v>
      </c>
      <c r="CA174" s="16">
        <v>0</v>
      </c>
      <c r="CB174" s="16">
        <v>9.4</v>
      </c>
      <c r="CC174" s="20"/>
      <c r="CD174" s="20"/>
      <c r="CE174" s="16">
        <v>0.17</v>
      </c>
      <c r="CG174" s="16">
        <v>0</v>
      </c>
      <c r="CH174" s="16">
        <v>0</v>
      </c>
      <c r="CI174" s="16">
        <v>0</v>
      </c>
      <c r="CJ174" s="16">
        <v>0</v>
      </c>
      <c r="CK174" s="16">
        <v>0</v>
      </c>
      <c r="CL174" s="16">
        <v>0</v>
      </c>
      <c r="CM174" s="16">
        <v>0</v>
      </c>
      <c r="CN174" s="16">
        <v>0</v>
      </c>
      <c r="CO174" s="16">
        <v>0</v>
      </c>
      <c r="CP174" s="16">
        <v>0</v>
      </c>
      <c r="CQ174" s="16">
        <v>0</v>
      </c>
    </row>
    <row r="175" spans="1:95" s="27" customFormat="1" x14ac:dyDescent="0.25">
      <c r="A175" s="32"/>
      <c r="B175" s="25" t="s">
        <v>112</v>
      </c>
      <c r="C175" s="26"/>
      <c r="D175" s="26">
        <v>23.25</v>
      </c>
      <c r="E175" s="26">
        <v>9.9</v>
      </c>
      <c r="F175" s="26">
        <v>18.8</v>
      </c>
      <c r="G175" s="26">
        <v>1.44</v>
      </c>
      <c r="H175" s="26">
        <v>94.78</v>
      </c>
      <c r="I175" s="26">
        <v>624.67999999999995</v>
      </c>
      <c r="J175" s="26">
        <v>8.35</v>
      </c>
      <c r="K175" s="26">
        <v>3.62</v>
      </c>
      <c r="L175" s="26">
        <v>3.97</v>
      </c>
      <c r="M175" s="26">
        <v>0</v>
      </c>
      <c r="N175" s="26">
        <v>23.96</v>
      </c>
      <c r="O175" s="26">
        <v>60.48</v>
      </c>
      <c r="P175" s="26">
        <v>10.34</v>
      </c>
      <c r="Q175" s="26">
        <v>0</v>
      </c>
      <c r="R175" s="26">
        <v>0</v>
      </c>
      <c r="S175" s="26">
        <v>0.93</v>
      </c>
      <c r="T175" s="26">
        <v>7.87</v>
      </c>
      <c r="U175" s="26">
        <v>1456.9</v>
      </c>
      <c r="V175" s="26">
        <v>588.41</v>
      </c>
      <c r="W175" s="26">
        <v>79.27</v>
      </c>
      <c r="X175" s="26">
        <v>158.63999999999999</v>
      </c>
      <c r="Y175" s="26">
        <v>341.24</v>
      </c>
      <c r="Z175" s="26">
        <v>7.15</v>
      </c>
      <c r="AA175" s="26">
        <v>33.659999999999997</v>
      </c>
      <c r="AB175" s="26">
        <v>993.15</v>
      </c>
      <c r="AC175" s="26">
        <v>243.09</v>
      </c>
      <c r="AD175" s="26">
        <v>3.84</v>
      </c>
      <c r="AE175" s="26">
        <v>0.35</v>
      </c>
      <c r="AF175" s="26">
        <v>0.24</v>
      </c>
      <c r="AG175" s="26">
        <v>4.95</v>
      </c>
      <c r="AH175" s="26">
        <v>10.32</v>
      </c>
      <c r="AI175" s="26">
        <v>6.3</v>
      </c>
      <c r="AJ175" s="27">
        <v>0</v>
      </c>
      <c r="AK175" s="27">
        <v>1003.2</v>
      </c>
      <c r="AL175" s="27">
        <v>785.53</v>
      </c>
      <c r="AM175" s="27">
        <v>1374.78</v>
      </c>
      <c r="AN175" s="27">
        <v>1684.19</v>
      </c>
      <c r="AO175" s="27">
        <v>452.91</v>
      </c>
      <c r="AP175" s="27">
        <v>727.66</v>
      </c>
      <c r="AQ175" s="27">
        <v>245.72</v>
      </c>
      <c r="AR175" s="27">
        <v>893.44</v>
      </c>
      <c r="AS175" s="27">
        <v>962.38</v>
      </c>
      <c r="AT175" s="27">
        <v>1270.1300000000001</v>
      </c>
      <c r="AU175" s="27">
        <v>1650.29</v>
      </c>
      <c r="AV175" s="27">
        <v>564.73</v>
      </c>
      <c r="AW175" s="27">
        <v>979.39</v>
      </c>
      <c r="AX175" s="27">
        <v>3414.85</v>
      </c>
      <c r="AY175" s="27">
        <v>139.4</v>
      </c>
      <c r="AZ175" s="27">
        <v>823.33</v>
      </c>
      <c r="BA175" s="27">
        <v>836.6</v>
      </c>
      <c r="BB175" s="27">
        <v>665.15</v>
      </c>
      <c r="BC175" s="27">
        <v>371.06</v>
      </c>
      <c r="BD175" s="27">
        <v>0.2</v>
      </c>
      <c r="BE175" s="27">
        <v>0.04</v>
      </c>
      <c r="BF175" s="27">
        <v>0.04</v>
      </c>
      <c r="BG175" s="27">
        <v>0.1</v>
      </c>
      <c r="BH175" s="27">
        <v>0.13</v>
      </c>
      <c r="BI175" s="27">
        <v>0.43</v>
      </c>
      <c r="BJ175" s="27">
        <v>0</v>
      </c>
      <c r="BK175" s="27">
        <v>1.96</v>
      </c>
      <c r="BL175" s="27">
        <v>0</v>
      </c>
      <c r="BM175" s="27">
        <v>0.62</v>
      </c>
      <c r="BN175" s="27">
        <v>0.02</v>
      </c>
      <c r="BO175" s="27">
        <v>0.03</v>
      </c>
      <c r="BP175" s="27">
        <v>0</v>
      </c>
      <c r="BQ175" s="27">
        <v>0</v>
      </c>
      <c r="BR175" s="27">
        <v>0.17</v>
      </c>
      <c r="BS175" s="27">
        <v>2.95</v>
      </c>
      <c r="BT175" s="27">
        <v>0.01</v>
      </c>
      <c r="BU175" s="27">
        <v>0</v>
      </c>
      <c r="BV175" s="27">
        <v>3.7</v>
      </c>
      <c r="BW175" s="27">
        <v>0.08</v>
      </c>
      <c r="BX175" s="27">
        <v>0</v>
      </c>
      <c r="BY175" s="27">
        <v>0</v>
      </c>
      <c r="BZ175" s="27">
        <v>0</v>
      </c>
      <c r="CA175" s="27">
        <v>0</v>
      </c>
      <c r="CB175" s="27">
        <v>644.91999999999996</v>
      </c>
      <c r="CC175" s="14"/>
      <c r="CD175" s="14" t="e">
        <f>$I$175/#REF!*100</f>
        <v>#REF!</v>
      </c>
      <c r="CE175" s="27">
        <v>199.18</v>
      </c>
      <c r="CG175" s="27">
        <v>21.37</v>
      </c>
      <c r="CH175" s="27">
        <v>13.03</v>
      </c>
      <c r="CI175" s="27">
        <v>17.2</v>
      </c>
      <c r="CJ175" s="27">
        <v>2550.5100000000002</v>
      </c>
      <c r="CK175" s="27">
        <v>1343.71</v>
      </c>
      <c r="CL175" s="27">
        <v>1947.11</v>
      </c>
      <c r="CM175" s="27">
        <v>16.05</v>
      </c>
      <c r="CN175" s="27">
        <v>9.26</v>
      </c>
      <c r="CO175" s="27">
        <v>12.65</v>
      </c>
      <c r="CP175" s="27">
        <v>18.350000000000001</v>
      </c>
      <c r="CQ175" s="27">
        <v>2.5</v>
      </c>
    </row>
    <row r="176" spans="1:95" x14ac:dyDescent="0.25">
      <c r="A176" s="29"/>
      <c r="B176" s="17" t="s">
        <v>113</v>
      </c>
    </row>
    <row r="177" spans="1:95" s="16" customFormat="1" x14ac:dyDescent="0.25">
      <c r="A177" s="31" t="str">
        <f>"301"</f>
        <v>301</v>
      </c>
      <c r="B177" s="18" t="s">
        <v>122</v>
      </c>
      <c r="C177" s="19" t="str">
        <f>"180"</f>
        <v>180</v>
      </c>
      <c r="D177" s="19">
        <v>1.4</v>
      </c>
      <c r="E177" s="19">
        <v>1.31</v>
      </c>
      <c r="F177" s="19">
        <v>1.31</v>
      </c>
      <c r="G177" s="19">
        <v>0</v>
      </c>
      <c r="H177" s="19">
        <v>10.220000000000001</v>
      </c>
      <c r="I177" s="19">
        <v>56.165022</v>
      </c>
      <c r="J177" s="19">
        <v>0.9</v>
      </c>
      <c r="K177" s="19">
        <v>0</v>
      </c>
      <c r="L177" s="19">
        <v>0.9</v>
      </c>
      <c r="M177" s="19">
        <v>0</v>
      </c>
      <c r="N177" s="19">
        <v>10.130000000000001</v>
      </c>
      <c r="O177" s="19">
        <v>0</v>
      </c>
      <c r="P177" s="19">
        <v>0.09</v>
      </c>
      <c r="Q177" s="19">
        <v>0</v>
      </c>
      <c r="R177" s="19">
        <v>0</v>
      </c>
      <c r="S177" s="19">
        <v>0.05</v>
      </c>
      <c r="T177" s="19">
        <v>0.37</v>
      </c>
      <c r="U177" s="19">
        <v>22.59</v>
      </c>
      <c r="V177" s="19">
        <v>58.05</v>
      </c>
      <c r="W177" s="19">
        <v>47.76</v>
      </c>
      <c r="X177" s="19">
        <v>5.48</v>
      </c>
      <c r="Y177" s="19">
        <v>35.24</v>
      </c>
      <c r="Z177" s="19">
        <v>0.06</v>
      </c>
      <c r="AA177" s="19">
        <v>5.4</v>
      </c>
      <c r="AB177" s="19">
        <v>3.6</v>
      </c>
      <c r="AC177" s="19">
        <v>9.9</v>
      </c>
      <c r="AD177" s="19">
        <v>0</v>
      </c>
      <c r="AE177" s="19">
        <v>0.01</v>
      </c>
      <c r="AF177" s="19">
        <v>0.05</v>
      </c>
      <c r="AG177" s="19">
        <v>0.04</v>
      </c>
      <c r="AH177" s="19">
        <v>0.36</v>
      </c>
      <c r="AI177" s="19">
        <v>0.23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165.87</v>
      </c>
      <c r="CC177" s="20"/>
      <c r="CD177" s="20"/>
      <c r="CE177" s="16">
        <v>6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9</v>
      </c>
      <c r="CQ177" s="16">
        <v>0</v>
      </c>
    </row>
    <row r="178" spans="1:95" s="27" customFormat="1" x14ac:dyDescent="0.25">
      <c r="A178" s="32"/>
      <c r="B178" s="25" t="s">
        <v>116</v>
      </c>
      <c r="C178" s="26"/>
      <c r="D178" s="26">
        <v>1.4</v>
      </c>
      <c r="E178" s="26">
        <v>1.31</v>
      </c>
      <c r="F178" s="26">
        <v>1.31</v>
      </c>
      <c r="G178" s="26">
        <v>0</v>
      </c>
      <c r="H178" s="26">
        <v>10.220000000000001</v>
      </c>
      <c r="I178" s="26">
        <v>56.17</v>
      </c>
      <c r="J178" s="26">
        <v>0.9</v>
      </c>
      <c r="K178" s="26">
        <v>0</v>
      </c>
      <c r="L178" s="26">
        <v>0.9</v>
      </c>
      <c r="M178" s="26">
        <v>0</v>
      </c>
      <c r="N178" s="26">
        <v>10.130000000000001</v>
      </c>
      <c r="O178" s="26">
        <v>0</v>
      </c>
      <c r="P178" s="26">
        <v>0.09</v>
      </c>
      <c r="Q178" s="26">
        <v>0</v>
      </c>
      <c r="R178" s="26">
        <v>0</v>
      </c>
      <c r="S178" s="26">
        <v>0.05</v>
      </c>
      <c r="T178" s="26">
        <v>0.37</v>
      </c>
      <c r="U178" s="26">
        <v>22.59</v>
      </c>
      <c r="V178" s="26">
        <v>58.05</v>
      </c>
      <c r="W178" s="26">
        <v>47.76</v>
      </c>
      <c r="X178" s="26">
        <v>5.48</v>
      </c>
      <c r="Y178" s="26">
        <v>35.24</v>
      </c>
      <c r="Z178" s="26">
        <v>0.06</v>
      </c>
      <c r="AA178" s="26">
        <v>5.4</v>
      </c>
      <c r="AB178" s="26">
        <v>3.6</v>
      </c>
      <c r="AC178" s="26">
        <v>9.9</v>
      </c>
      <c r="AD178" s="26">
        <v>0</v>
      </c>
      <c r="AE178" s="26">
        <v>0.01</v>
      </c>
      <c r="AF178" s="26">
        <v>0.05</v>
      </c>
      <c r="AG178" s="26">
        <v>0.04</v>
      </c>
      <c r="AH178" s="26">
        <v>0.36</v>
      </c>
      <c r="AI178" s="26">
        <v>0.23</v>
      </c>
      <c r="AJ178" s="27">
        <v>0</v>
      </c>
      <c r="AK178" s="27">
        <v>0</v>
      </c>
      <c r="AL178" s="27">
        <v>0</v>
      </c>
      <c r="AM178" s="27">
        <v>0</v>
      </c>
      <c r="AN178" s="27">
        <v>0</v>
      </c>
      <c r="AO178" s="27">
        <v>0</v>
      </c>
      <c r="AP178" s="27">
        <v>0</v>
      </c>
      <c r="AQ178" s="27">
        <v>0</v>
      </c>
      <c r="AR178" s="27">
        <v>0</v>
      </c>
      <c r="AS178" s="27">
        <v>0</v>
      </c>
      <c r="AT178" s="27">
        <v>0</v>
      </c>
      <c r="AU178" s="27">
        <v>0</v>
      </c>
      <c r="AV178" s="27">
        <v>0</v>
      </c>
      <c r="AW178" s="27">
        <v>0</v>
      </c>
      <c r="AX178" s="27">
        <v>0</v>
      </c>
      <c r="AY178" s="27">
        <v>0</v>
      </c>
      <c r="AZ178" s="27">
        <v>0</v>
      </c>
      <c r="BA178" s="27">
        <v>0</v>
      </c>
      <c r="BB178" s="27">
        <v>0</v>
      </c>
      <c r="BC178" s="27">
        <v>0</v>
      </c>
      <c r="BD178" s="27">
        <v>0</v>
      </c>
      <c r="BE178" s="27">
        <v>0</v>
      </c>
      <c r="BF178" s="27">
        <v>0</v>
      </c>
      <c r="BG178" s="27">
        <v>0</v>
      </c>
      <c r="BH178" s="27">
        <v>0</v>
      </c>
      <c r="BI178" s="27">
        <v>0</v>
      </c>
      <c r="BJ178" s="27">
        <v>0</v>
      </c>
      <c r="BK178" s="27">
        <v>0</v>
      </c>
      <c r="BL178" s="27">
        <v>0</v>
      </c>
      <c r="BM178" s="27">
        <v>0</v>
      </c>
      <c r="BN178" s="27">
        <v>0</v>
      </c>
      <c r="BO178" s="27">
        <v>0</v>
      </c>
      <c r="BP178" s="27">
        <v>0</v>
      </c>
      <c r="BQ178" s="27">
        <v>0</v>
      </c>
      <c r="BR178" s="27">
        <v>0</v>
      </c>
      <c r="BS178" s="27">
        <v>0</v>
      </c>
      <c r="BT178" s="27">
        <v>0</v>
      </c>
      <c r="BU178" s="27">
        <v>0</v>
      </c>
      <c r="BV178" s="27">
        <v>0</v>
      </c>
      <c r="BW178" s="27">
        <v>0</v>
      </c>
      <c r="BX178" s="27">
        <v>0</v>
      </c>
      <c r="BY178" s="27">
        <v>0</v>
      </c>
      <c r="BZ178" s="27">
        <v>0</v>
      </c>
      <c r="CA178" s="27">
        <v>0</v>
      </c>
      <c r="CB178" s="27">
        <v>165.87</v>
      </c>
      <c r="CC178" s="14"/>
      <c r="CD178" s="14" t="e">
        <f>$I$178/#REF!*100</f>
        <v>#REF!</v>
      </c>
      <c r="CE178" s="27">
        <v>6</v>
      </c>
      <c r="CG178" s="27">
        <v>0</v>
      </c>
      <c r="CH178" s="27">
        <v>0</v>
      </c>
      <c r="CI178" s="27">
        <v>0</v>
      </c>
      <c r="CJ178" s="27">
        <v>0</v>
      </c>
      <c r="CK178" s="27">
        <v>0</v>
      </c>
      <c r="CL178" s="27">
        <v>0</v>
      </c>
      <c r="CM178" s="27">
        <v>0</v>
      </c>
      <c r="CN178" s="27">
        <v>0</v>
      </c>
      <c r="CO178" s="27">
        <v>0</v>
      </c>
      <c r="CP178" s="27">
        <v>9</v>
      </c>
      <c r="CQ178" s="27">
        <v>0</v>
      </c>
    </row>
    <row r="179" spans="1:95" s="27" customFormat="1" x14ac:dyDescent="0.25">
      <c r="A179" s="32"/>
      <c r="B179" s="25" t="s">
        <v>117</v>
      </c>
      <c r="C179" s="26"/>
      <c r="D179" s="26">
        <v>35.869999999999997</v>
      </c>
      <c r="E179" s="26">
        <v>13.85</v>
      </c>
      <c r="F179" s="26">
        <v>26.95</v>
      </c>
      <c r="G179" s="26">
        <v>1.46</v>
      </c>
      <c r="H179" s="26">
        <v>176.34</v>
      </c>
      <c r="I179" s="26">
        <v>1069.56</v>
      </c>
      <c r="J179" s="26">
        <v>13.26</v>
      </c>
      <c r="K179" s="26">
        <v>3.73</v>
      </c>
      <c r="L179" s="26">
        <v>8.8800000000000008</v>
      </c>
      <c r="M179" s="26">
        <v>0</v>
      </c>
      <c r="N179" s="26">
        <v>54.74</v>
      </c>
      <c r="O179" s="26">
        <v>108.11</v>
      </c>
      <c r="P179" s="26">
        <v>13.5</v>
      </c>
      <c r="Q179" s="26">
        <v>0</v>
      </c>
      <c r="R179" s="26">
        <v>0</v>
      </c>
      <c r="S179" s="26">
        <v>1.77</v>
      </c>
      <c r="T179" s="26">
        <v>9.73</v>
      </c>
      <c r="U179" s="26">
        <v>1487.53</v>
      </c>
      <c r="V179" s="26">
        <v>876.18</v>
      </c>
      <c r="W179" s="26">
        <v>250.76</v>
      </c>
      <c r="X179" s="26">
        <v>191.1</v>
      </c>
      <c r="Y179" s="26">
        <v>511.53</v>
      </c>
      <c r="Z179" s="26">
        <v>10.08</v>
      </c>
      <c r="AA179" s="26">
        <v>75.37</v>
      </c>
      <c r="AB179" s="26">
        <v>1026.9000000000001</v>
      </c>
      <c r="AC179" s="26">
        <v>305.02999999999997</v>
      </c>
      <c r="AD179" s="26">
        <v>5.23</v>
      </c>
      <c r="AE179" s="26">
        <v>0.49</v>
      </c>
      <c r="AF179" s="26">
        <v>0.39</v>
      </c>
      <c r="AG179" s="26">
        <v>6.11</v>
      </c>
      <c r="AH179" s="26">
        <v>14.08</v>
      </c>
      <c r="AI179" s="26">
        <v>8.61</v>
      </c>
      <c r="AJ179" s="27">
        <v>0.2</v>
      </c>
      <c r="AK179" s="27">
        <v>1413.05</v>
      </c>
      <c r="AL179" s="27">
        <v>1136.3399999999999</v>
      </c>
      <c r="AM179" s="27">
        <v>2038.11</v>
      </c>
      <c r="AN179" s="27">
        <v>1986.91</v>
      </c>
      <c r="AO179" s="27">
        <v>590.74</v>
      </c>
      <c r="AP179" s="27">
        <v>992.71</v>
      </c>
      <c r="AQ179" s="27">
        <v>370.55</v>
      </c>
      <c r="AR179" s="27">
        <v>1294.6500000000001</v>
      </c>
      <c r="AS179" s="27">
        <v>1223.3399999999999</v>
      </c>
      <c r="AT179" s="27">
        <v>1572.7</v>
      </c>
      <c r="AU179" s="27">
        <v>2041.94</v>
      </c>
      <c r="AV179" s="27">
        <v>744.08</v>
      </c>
      <c r="AW179" s="27">
        <v>1223.31</v>
      </c>
      <c r="AX179" s="27">
        <v>5562.38</v>
      </c>
      <c r="AY179" s="27">
        <v>139.4</v>
      </c>
      <c r="AZ179" s="27">
        <v>1609.99</v>
      </c>
      <c r="BA179" s="27">
        <v>1238.1400000000001</v>
      </c>
      <c r="BB179" s="27">
        <v>939.78</v>
      </c>
      <c r="BC179" s="27">
        <v>500.27</v>
      </c>
      <c r="BD179" s="27">
        <v>0.34</v>
      </c>
      <c r="BE179" s="27">
        <v>0.09</v>
      </c>
      <c r="BF179" s="27">
        <v>0.11</v>
      </c>
      <c r="BG179" s="27">
        <v>0.28000000000000003</v>
      </c>
      <c r="BH179" s="27">
        <v>0.35</v>
      </c>
      <c r="BI179" s="27">
        <v>1.06</v>
      </c>
      <c r="BJ179" s="27">
        <v>0.04</v>
      </c>
      <c r="BK179" s="27">
        <v>3.68</v>
      </c>
      <c r="BL179" s="27">
        <v>0.01</v>
      </c>
      <c r="BM179" s="27">
        <v>1.06</v>
      </c>
      <c r="BN179" s="27">
        <v>0.03</v>
      </c>
      <c r="BO179" s="27">
        <v>0.03</v>
      </c>
      <c r="BP179" s="27">
        <v>0</v>
      </c>
      <c r="BQ179" s="27">
        <v>0</v>
      </c>
      <c r="BR179" s="27">
        <v>0.35</v>
      </c>
      <c r="BS179" s="27">
        <v>4.34</v>
      </c>
      <c r="BT179" s="27">
        <v>0.01</v>
      </c>
      <c r="BU179" s="27">
        <v>0</v>
      </c>
      <c r="BV179" s="27">
        <v>4.03</v>
      </c>
      <c r="BW179" s="27">
        <v>0.09</v>
      </c>
      <c r="BX179" s="27">
        <v>0</v>
      </c>
      <c r="BY179" s="27">
        <v>0</v>
      </c>
      <c r="BZ179" s="27">
        <v>0</v>
      </c>
      <c r="CA179" s="27">
        <v>0</v>
      </c>
      <c r="CB179" s="27">
        <v>1112.0899999999999</v>
      </c>
      <c r="CC179" s="14"/>
      <c r="CD179" s="14"/>
      <c r="CE179" s="27">
        <v>246.52</v>
      </c>
      <c r="CG179" s="27">
        <v>23.37</v>
      </c>
      <c r="CH179" s="27">
        <v>15.03</v>
      </c>
      <c r="CI179" s="27">
        <v>19.2</v>
      </c>
      <c r="CJ179" s="27">
        <v>2750.51</v>
      </c>
      <c r="CK179" s="27">
        <v>1434.71</v>
      </c>
      <c r="CL179" s="27">
        <v>2092.61</v>
      </c>
      <c r="CM179" s="27">
        <v>16.350000000000001</v>
      </c>
      <c r="CN179" s="27">
        <v>9.56</v>
      </c>
      <c r="CO179" s="27">
        <v>12.95</v>
      </c>
      <c r="CP179" s="27">
        <v>37.35</v>
      </c>
      <c r="CQ179" s="27">
        <v>2.5</v>
      </c>
    </row>
    <row r="180" spans="1:95" x14ac:dyDescent="0.25">
      <c r="A180" s="29"/>
      <c r="B180" s="8" t="s">
        <v>118</v>
      </c>
      <c r="D180" s="10">
        <v>14</v>
      </c>
      <c r="F180" s="10">
        <v>23</v>
      </c>
      <c r="H180" s="10">
        <v>63</v>
      </c>
    </row>
    <row r="181" spans="1:95" x14ac:dyDescent="0.25">
      <c r="A181" s="29"/>
      <c r="V181" s="10" t="e">
        <f>V179-#REF!</f>
        <v>#REF!</v>
      </c>
      <c r="W181" s="10" t="e">
        <f>W179-#REF!</f>
        <v>#REF!</v>
      </c>
      <c r="X181" s="10" t="e">
        <f>X179-#REF!</f>
        <v>#REF!</v>
      </c>
      <c r="Y181" s="10" t="e">
        <f>Y179-#REF!</f>
        <v>#REF!</v>
      </c>
      <c r="Z181" s="10" t="e">
        <f>Z179-#REF!</f>
        <v>#REF!</v>
      </c>
      <c r="AA181" s="10" t="e">
        <f>AA179-#REF!</f>
        <v>#REF!</v>
      </c>
      <c r="AB181" s="10" t="e">
        <f>AB179-#REF!</f>
        <v>#REF!</v>
      </c>
      <c r="AC181" s="10" t="e">
        <f>AC179-#REF!</f>
        <v>#REF!</v>
      </c>
      <c r="AD181" s="10" t="e">
        <f>AD179-#REF!</f>
        <v>#REF!</v>
      </c>
      <c r="AE181" s="10" t="e">
        <f>AE179-#REF!</f>
        <v>#REF!</v>
      </c>
      <c r="AF181" s="10" t="e">
        <f>AF179-#REF!</f>
        <v>#REF!</v>
      </c>
      <c r="AI181" s="10" t="e">
        <f>AI179-#REF!</f>
        <v>#REF!</v>
      </c>
      <c r="CI181" s="1" t="e">
        <f>CI179-#REF!</f>
        <v>#REF!</v>
      </c>
      <c r="CL181" s="1" t="e">
        <f>CL179-#REF!</f>
        <v>#REF!</v>
      </c>
      <c r="CO181" s="1" t="e">
        <f>CO179-#REF!</f>
        <v>#REF!</v>
      </c>
    </row>
    <row r="183" spans="1:95" ht="29.25" customHeight="1" x14ac:dyDescent="0.25">
      <c r="A183" s="34" t="s">
        <v>93</v>
      </c>
      <c r="B183" s="33" t="s">
        <v>94</v>
      </c>
      <c r="C183" s="33" t="s">
        <v>73</v>
      </c>
      <c r="D183" s="36" t="s">
        <v>0</v>
      </c>
      <c r="E183" s="37"/>
      <c r="F183" s="36" t="s">
        <v>1</v>
      </c>
      <c r="G183" s="37"/>
      <c r="H183" s="33" t="s">
        <v>74</v>
      </c>
      <c r="I183" s="33" t="s">
        <v>95</v>
      </c>
      <c r="J183" s="11" t="s">
        <v>2</v>
      </c>
      <c r="K183" s="11" t="s">
        <v>3</v>
      </c>
      <c r="L183" s="11" t="s">
        <v>65</v>
      </c>
      <c r="M183" s="11" t="s">
        <v>4</v>
      </c>
      <c r="N183" s="11" t="s">
        <v>5</v>
      </c>
      <c r="O183" s="11" t="s">
        <v>6</v>
      </c>
      <c r="P183" s="11" t="s">
        <v>7</v>
      </c>
      <c r="Q183" s="11" t="s">
        <v>8</v>
      </c>
      <c r="R183" s="11" t="s">
        <v>9</v>
      </c>
      <c r="S183" s="11" t="s">
        <v>10</v>
      </c>
      <c r="T183" s="11" t="s">
        <v>11</v>
      </c>
      <c r="U183" s="11" t="s">
        <v>12</v>
      </c>
      <c r="V183" s="11" t="s">
        <v>13</v>
      </c>
      <c r="W183" s="33" t="s">
        <v>70</v>
      </c>
      <c r="X183" s="33"/>
      <c r="Y183" s="33"/>
      <c r="Z183" s="33"/>
      <c r="AA183" s="15" t="s">
        <v>69</v>
      </c>
      <c r="AB183" s="15"/>
      <c r="AC183" s="15"/>
      <c r="AD183" s="15"/>
      <c r="AE183" s="15"/>
      <c r="AF183" s="15"/>
      <c r="AG183" s="15"/>
      <c r="AH183" s="15"/>
      <c r="AI183" s="33" t="s">
        <v>79</v>
      </c>
      <c r="AJ183" s="16" t="s">
        <v>21</v>
      </c>
      <c r="AK183" s="16" t="s">
        <v>22</v>
      </c>
      <c r="AL183" s="16" t="s">
        <v>23</v>
      </c>
      <c r="AM183" s="16" t="s">
        <v>24</v>
      </c>
      <c r="AN183" s="16" t="s">
        <v>25</v>
      </c>
      <c r="AO183" s="16" t="s">
        <v>26</v>
      </c>
      <c r="AP183" s="16" t="s">
        <v>27</v>
      </c>
      <c r="AQ183" s="16" t="s">
        <v>28</v>
      </c>
      <c r="AR183" s="16" t="s">
        <v>29</v>
      </c>
      <c r="AS183" s="16" t="s">
        <v>30</v>
      </c>
      <c r="AT183" s="16" t="s">
        <v>31</v>
      </c>
      <c r="AU183" s="16" t="s">
        <v>32</v>
      </c>
      <c r="AV183" s="16" t="s">
        <v>33</v>
      </c>
      <c r="AW183" s="16" t="s">
        <v>34</v>
      </c>
      <c r="AX183" s="16" t="s">
        <v>35</v>
      </c>
      <c r="AY183" s="16" t="s">
        <v>36</v>
      </c>
      <c r="AZ183" s="16" t="s">
        <v>37</v>
      </c>
      <c r="BA183" s="16" t="s">
        <v>38</v>
      </c>
      <c r="BB183" s="16" t="s">
        <v>39</v>
      </c>
      <c r="BC183" s="16" t="s">
        <v>40</v>
      </c>
      <c r="BD183" s="16" t="s">
        <v>41</v>
      </c>
      <c r="BE183" s="16" t="s">
        <v>42</v>
      </c>
      <c r="BF183" s="16" t="s">
        <v>43</v>
      </c>
      <c r="BG183" s="16" t="s">
        <v>44</v>
      </c>
      <c r="BH183" s="16" t="s">
        <v>45</v>
      </c>
      <c r="BI183" s="16" t="s">
        <v>46</v>
      </c>
      <c r="BJ183" s="16" t="s">
        <v>47</v>
      </c>
      <c r="BK183" s="16" t="s">
        <v>48</v>
      </c>
      <c r="BL183" s="16" t="s">
        <v>49</v>
      </c>
      <c r="BM183" s="16" t="s">
        <v>50</v>
      </c>
      <c r="BN183" s="16" t="s">
        <v>51</v>
      </c>
      <c r="BO183" s="16" t="s">
        <v>52</v>
      </c>
      <c r="BP183" s="16" t="s">
        <v>53</v>
      </c>
      <c r="BQ183" s="16" t="s">
        <v>54</v>
      </c>
      <c r="BR183" s="16" t="s">
        <v>55</v>
      </c>
      <c r="BS183" s="16" t="s">
        <v>56</v>
      </c>
      <c r="BT183" s="16" t="s">
        <v>57</v>
      </c>
      <c r="BU183" s="16" t="s">
        <v>58</v>
      </c>
      <c r="BV183" s="16" t="s">
        <v>59</v>
      </c>
      <c r="BW183" s="16" t="s">
        <v>60</v>
      </c>
      <c r="BX183" s="16" t="s">
        <v>61</v>
      </c>
      <c r="BY183" s="16" t="s">
        <v>62</v>
      </c>
      <c r="BZ183" s="16" t="s">
        <v>63</v>
      </c>
      <c r="CA183" s="16" t="s">
        <v>64</v>
      </c>
      <c r="CB183" s="16"/>
      <c r="CC183" s="33" t="s">
        <v>80</v>
      </c>
      <c r="CD183" s="33" t="s">
        <v>81</v>
      </c>
      <c r="CE183" s="33"/>
      <c r="CF183" s="33"/>
      <c r="CG183" s="33" t="s">
        <v>82</v>
      </c>
      <c r="CH183" s="33" t="s">
        <v>83</v>
      </c>
      <c r="CI183" s="33" t="s">
        <v>84</v>
      </c>
      <c r="CJ183" s="33" t="s">
        <v>85</v>
      </c>
      <c r="CK183" s="33" t="s">
        <v>86</v>
      </c>
      <c r="CL183" s="33" t="s">
        <v>87</v>
      </c>
      <c r="CM183" s="33" t="s">
        <v>88</v>
      </c>
      <c r="CN183" s="33" t="s">
        <v>89</v>
      </c>
      <c r="CO183" s="33" t="s">
        <v>90</v>
      </c>
      <c r="CP183" s="33" t="s">
        <v>91</v>
      </c>
      <c r="CQ183" s="33" t="s">
        <v>92</v>
      </c>
    </row>
    <row r="184" spans="1:95" ht="15.75" customHeight="1" x14ac:dyDescent="0.25">
      <c r="A184" s="35"/>
      <c r="B184" s="33"/>
      <c r="C184" s="33"/>
      <c r="D184" s="38"/>
      <c r="E184" s="39"/>
      <c r="F184" s="38"/>
      <c r="G184" s="39"/>
      <c r="H184" s="33"/>
      <c r="I184" s="33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 t="s">
        <v>14</v>
      </c>
      <c r="X184" s="11" t="s">
        <v>15</v>
      </c>
      <c r="Y184" s="11" t="s">
        <v>16</v>
      </c>
      <c r="Z184" s="11" t="s">
        <v>17</v>
      </c>
      <c r="AA184" s="11" t="s">
        <v>66</v>
      </c>
      <c r="AB184" s="11" t="s">
        <v>18</v>
      </c>
      <c r="AC184" s="11" t="s">
        <v>67</v>
      </c>
      <c r="AD184" s="11" t="s">
        <v>68</v>
      </c>
      <c r="AE184" s="11" t="s">
        <v>71</v>
      </c>
      <c r="AF184" s="11" t="s">
        <v>72</v>
      </c>
      <c r="AG184" s="11" t="s">
        <v>19</v>
      </c>
      <c r="AH184" s="11" t="s">
        <v>20</v>
      </c>
      <c r="AI184" s="33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</row>
    <row r="185" spans="1:95" x14ac:dyDescent="0.25">
      <c r="A185" s="29"/>
      <c r="B185" s="17" t="s">
        <v>166</v>
      </c>
    </row>
    <row r="186" spans="1:95" x14ac:dyDescent="0.25">
      <c r="A186" s="29"/>
      <c r="B186" s="17" t="s">
        <v>99</v>
      </c>
    </row>
    <row r="187" spans="1:95" s="23" customFormat="1" x14ac:dyDescent="0.25">
      <c r="A187" s="30" t="str">
        <f>"1.5"</f>
        <v>1.5</v>
      </c>
      <c r="B187" s="21" t="s">
        <v>162</v>
      </c>
      <c r="C187" s="22" t="str">
        <f>"35"</f>
        <v>35</v>
      </c>
      <c r="D187" s="22">
        <v>2.77</v>
      </c>
      <c r="E187" s="22">
        <v>0</v>
      </c>
      <c r="F187" s="22">
        <v>0.35</v>
      </c>
      <c r="G187" s="22">
        <v>0</v>
      </c>
      <c r="H187" s="22">
        <v>18.059999999999999</v>
      </c>
      <c r="I187" s="22">
        <v>85.924999999999997</v>
      </c>
      <c r="J187" s="22">
        <v>7.0000000000000007E-2</v>
      </c>
      <c r="K187" s="22">
        <v>0</v>
      </c>
      <c r="L187" s="22">
        <v>7.0000000000000007E-2</v>
      </c>
      <c r="M187" s="22">
        <v>0</v>
      </c>
      <c r="N187" s="22">
        <v>0.74</v>
      </c>
      <c r="O187" s="22">
        <v>16.170000000000002</v>
      </c>
      <c r="P187" s="22">
        <v>1.1599999999999999</v>
      </c>
      <c r="Q187" s="22">
        <v>0</v>
      </c>
      <c r="R187" s="22">
        <v>0</v>
      </c>
      <c r="S187" s="22">
        <v>0.11</v>
      </c>
      <c r="T187" s="22">
        <v>0.53</v>
      </c>
      <c r="U187" s="22">
        <v>0</v>
      </c>
      <c r="V187" s="22">
        <v>46.55</v>
      </c>
      <c r="W187" s="22">
        <v>8.0500000000000007</v>
      </c>
      <c r="X187" s="22">
        <v>11.55</v>
      </c>
      <c r="Y187" s="22">
        <v>30.45</v>
      </c>
      <c r="Z187" s="22">
        <v>0.7</v>
      </c>
      <c r="AA187" s="22">
        <v>0</v>
      </c>
      <c r="AB187" s="22">
        <v>0</v>
      </c>
      <c r="AC187" s="22">
        <v>0</v>
      </c>
      <c r="AD187" s="22">
        <v>0.46</v>
      </c>
      <c r="AE187" s="22">
        <v>0.06</v>
      </c>
      <c r="AF187" s="22">
        <v>0.02</v>
      </c>
      <c r="AG187" s="22">
        <v>0.56000000000000005</v>
      </c>
      <c r="AH187" s="22">
        <v>1.0900000000000001</v>
      </c>
      <c r="AI187" s="22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13.2</v>
      </c>
      <c r="CC187" s="24"/>
      <c r="CD187" s="24"/>
      <c r="CE187" s="23">
        <v>0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</v>
      </c>
    </row>
    <row r="188" spans="1:95" s="23" customFormat="1" x14ac:dyDescent="0.25">
      <c r="A188" s="30" t="str">
        <f>"1.3"</f>
        <v>1.3</v>
      </c>
      <c r="B188" s="21" t="s">
        <v>101</v>
      </c>
      <c r="C188" s="22" t="str">
        <f>"5"</f>
        <v>5</v>
      </c>
      <c r="D188" s="22">
        <v>0.03</v>
      </c>
      <c r="E188" s="22">
        <v>0.03</v>
      </c>
      <c r="F188" s="22">
        <v>4.13</v>
      </c>
      <c r="G188" s="22">
        <v>0</v>
      </c>
      <c r="H188" s="22">
        <v>0.04</v>
      </c>
      <c r="I188" s="22">
        <v>37.377000000000002</v>
      </c>
      <c r="J188" s="22">
        <v>2.68</v>
      </c>
      <c r="K188" s="22">
        <v>0.13</v>
      </c>
      <c r="L188" s="22">
        <v>2.68</v>
      </c>
      <c r="M188" s="22">
        <v>0</v>
      </c>
      <c r="N188" s="22">
        <v>0.04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0.01</v>
      </c>
      <c r="U188" s="22">
        <v>0</v>
      </c>
      <c r="V188" s="22">
        <v>0.75</v>
      </c>
      <c r="W188" s="22">
        <v>0.6</v>
      </c>
      <c r="X188" s="22">
        <v>0</v>
      </c>
      <c r="Y188" s="22">
        <v>0.95</v>
      </c>
      <c r="Z188" s="22">
        <v>0.01</v>
      </c>
      <c r="AA188" s="22">
        <v>29.5</v>
      </c>
      <c r="AB188" s="22">
        <v>19</v>
      </c>
      <c r="AC188" s="22">
        <v>32.65</v>
      </c>
      <c r="AD188" s="22">
        <v>0.05</v>
      </c>
      <c r="AE188" s="22">
        <v>0</v>
      </c>
      <c r="AF188" s="22">
        <v>0.01</v>
      </c>
      <c r="AG188" s="22">
        <v>0</v>
      </c>
      <c r="AH188" s="22">
        <v>0.01</v>
      </c>
      <c r="AI188" s="22">
        <v>0</v>
      </c>
      <c r="AJ188" s="23">
        <v>0</v>
      </c>
      <c r="AK188" s="23">
        <v>1.3</v>
      </c>
      <c r="AL188" s="23">
        <v>1.25</v>
      </c>
      <c r="AM188" s="23">
        <v>2.35</v>
      </c>
      <c r="AN188" s="23">
        <v>1.4</v>
      </c>
      <c r="AO188" s="23">
        <v>0.55000000000000004</v>
      </c>
      <c r="AP188" s="23">
        <v>1.5</v>
      </c>
      <c r="AQ188" s="23">
        <v>1.35</v>
      </c>
      <c r="AR188" s="23">
        <v>1.3</v>
      </c>
      <c r="AS188" s="23">
        <v>1.1000000000000001</v>
      </c>
      <c r="AT188" s="23">
        <v>0.8</v>
      </c>
      <c r="AU188" s="23">
        <v>1.8</v>
      </c>
      <c r="AV188" s="23">
        <v>1.1000000000000001</v>
      </c>
      <c r="AW188" s="23">
        <v>0.75</v>
      </c>
      <c r="AX188" s="23">
        <v>4.45</v>
      </c>
      <c r="AY188" s="23">
        <v>0</v>
      </c>
      <c r="AZ188" s="23">
        <v>1.5</v>
      </c>
      <c r="BA188" s="23">
        <v>1.7</v>
      </c>
      <c r="BB188" s="23">
        <v>1.3</v>
      </c>
      <c r="BC188" s="23">
        <v>0.3</v>
      </c>
      <c r="BD188" s="23">
        <v>0.19</v>
      </c>
      <c r="BE188" s="23">
        <v>0.04</v>
      </c>
      <c r="BF188" s="23">
        <v>0.04</v>
      </c>
      <c r="BG188" s="23">
        <v>0.09</v>
      </c>
      <c r="BH188" s="23">
        <v>0.12</v>
      </c>
      <c r="BI188" s="23">
        <v>0.39</v>
      </c>
      <c r="BJ188" s="23">
        <v>0</v>
      </c>
      <c r="BK188" s="23">
        <v>1.23</v>
      </c>
      <c r="BL188" s="23">
        <v>0</v>
      </c>
      <c r="BM188" s="23">
        <v>0.38</v>
      </c>
      <c r="BN188" s="23">
        <v>0</v>
      </c>
      <c r="BO188" s="23">
        <v>0</v>
      </c>
      <c r="BP188" s="23">
        <v>0</v>
      </c>
      <c r="BQ188" s="23">
        <v>0</v>
      </c>
      <c r="BR188" s="23">
        <v>0.14000000000000001</v>
      </c>
      <c r="BS188" s="23">
        <v>1.1399999999999999</v>
      </c>
      <c r="BT188" s="23">
        <v>0</v>
      </c>
      <c r="BU188" s="23">
        <v>0</v>
      </c>
      <c r="BV188" s="23">
        <v>0.04</v>
      </c>
      <c r="BW188" s="23">
        <v>0</v>
      </c>
      <c r="BX188" s="23">
        <v>0</v>
      </c>
      <c r="BY188" s="23">
        <v>0</v>
      </c>
      <c r="BZ188" s="23">
        <v>0</v>
      </c>
      <c r="CA188" s="23">
        <v>0</v>
      </c>
      <c r="CB188" s="23">
        <v>0.8</v>
      </c>
      <c r="CC188" s="24"/>
      <c r="CD188" s="24"/>
      <c r="CE188" s="23">
        <v>32.67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  <c r="CP188" s="23">
        <v>0</v>
      </c>
      <c r="CQ188" s="23">
        <v>0</v>
      </c>
    </row>
    <row r="189" spans="1:95" s="23" customFormat="1" x14ac:dyDescent="0.25">
      <c r="A189" s="30" t="s">
        <v>207</v>
      </c>
      <c r="B189" s="21" t="s">
        <v>143</v>
      </c>
      <c r="C189" s="22" t="str">
        <f>"180"</f>
        <v>180</v>
      </c>
      <c r="D189" s="22">
        <v>5.32</v>
      </c>
      <c r="E189" s="22">
        <v>2.63</v>
      </c>
      <c r="F189" s="22">
        <v>8.84</v>
      </c>
      <c r="G189" s="22">
        <v>0</v>
      </c>
      <c r="H189" s="22">
        <v>27.17</v>
      </c>
      <c r="I189" s="22">
        <v>207.64821980769221</v>
      </c>
      <c r="J189" s="22">
        <v>3.71</v>
      </c>
      <c r="K189" s="22">
        <v>0.17</v>
      </c>
      <c r="L189" s="22">
        <v>3.71</v>
      </c>
      <c r="M189" s="22">
        <v>0</v>
      </c>
      <c r="N189" s="22">
        <v>8.91</v>
      </c>
      <c r="O189" s="22">
        <v>17.34</v>
      </c>
      <c r="P189" s="22">
        <v>0.91</v>
      </c>
      <c r="Q189" s="22">
        <v>0</v>
      </c>
      <c r="R189" s="22">
        <v>0</v>
      </c>
      <c r="S189" s="22">
        <v>0</v>
      </c>
      <c r="T189" s="22">
        <v>1.27</v>
      </c>
      <c r="U189" s="22">
        <v>232.27</v>
      </c>
      <c r="V189" s="22">
        <v>167.6</v>
      </c>
      <c r="W189" s="22">
        <v>114.23</v>
      </c>
      <c r="X189" s="22">
        <v>16.809999999999999</v>
      </c>
      <c r="Y189" s="22">
        <v>99.21</v>
      </c>
      <c r="Z189" s="22">
        <v>0.39</v>
      </c>
      <c r="AA189" s="22">
        <v>59.12</v>
      </c>
      <c r="AB189" s="22">
        <v>34.53</v>
      </c>
      <c r="AC189" s="22">
        <v>45.21</v>
      </c>
      <c r="AD189" s="22">
        <v>7.0000000000000007E-2</v>
      </c>
      <c r="AE189" s="22">
        <v>0.06</v>
      </c>
      <c r="AF189" s="22">
        <v>0.14000000000000001</v>
      </c>
      <c r="AG189" s="22">
        <v>0.35</v>
      </c>
      <c r="AH189" s="22">
        <v>0.01</v>
      </c>
      <c r="AI189" s="22">
        <v>0.48</v>
      </c>
      <c r="AJ189" s="23">
        <v>0</v>
      </c>
      <c r="AK189" s="23">
        <v>1.8</v>
      </c>
      <c r="AL189" s="23">
        <v>1.73</v>
      </c>
      <c r="AM189" s="23">
        <v>3.25</v>
      </c>
      <c r="AN189" s="23">
        <v>1.94</v>
      </c>
      <c r="AO189" s="23">
        <v>0.76</v>
      </c>
      <c r="AP189" s="23">
        <v>2.08</v>
      </c>
      <c r="AQ189" s="23">
        <v>1.87</v>
      </c>
      <c r="AR189" s="23">
        <v>1.8</v>
      </c>
      <c r="AS189" s="23">
        <v>1.52</v>
      </c>
      <c r="AT189" s="23">
        <v>1.1100000000000001</v>
      </c>
      <c r="AU189" s="23">
        <v>2.4900000000000002</v>
      </c>
      <c r="AV189" s="23">
        <v>1.52</v>
      </c>
      <c r="AW189" s="23">
        <v>1.04</v>
      </c>
      <c r="AX189" s="23">
        <v>6.16</v>
      </c>
      <c r="AY189" s="23">
        <v>0</v>
      </c>
      <c r="AZ189" s="23">
        <v>2.08</v>
      </c>
      <c r="BA189" s="23">
        <v>2.35</v>
      </c>
      <c r="BB189" s="23">
        <v>1.8</v>
      </c>
      <c r="BC189" s="23">
        <v>0.42</v>
      </c>
      <c r="BD189" s="23">
        <v>0.26</v>
      </c>
      <c r="BE189" s="23">
        <v>0.06</v>
      </c>
      <c r="BF189" s="23">
        <v>0.05</v>
      </c>
      <c r="BG189" s="23">
        <v>0.13</v>
      </c>
      <c r="BH189" s="23">
        <v>0.17</v>
      </c>
      <c r="BI189" s="23">
        <v>0.54</v>
      </c>
      <c r="BJ189" s="23">
        <v>0</v>
      </c>
      <c r="BK189" s="23">
        <v>1.7</v>
      </c>
      <c r="BL189" s="23">
        <v>0</v>
      </c>
      <c r="BM189" s="23">
        <v>0.52</v>
      </c>
      <c r="BN189" s="23">
        <v>0</v>
      </c>
      <c r="BO189" s="23">
        <v>0</v>
      </c>
      <c r="BP189" s="23">
        <v>0</v>
      </c>
      <c r="BQ189" s="23">
        <v>0</v>
      </c>
      <c r="BR189" s="23">
        <v>0.2</v>
      </c>
      <c r="BS189" s="23">
        <v>1.57</v>
      </c>
      <c r="BT189" s="23">
        <v>0</v>
      </c>
      <c r="BU189" s="23">
        <v>0</v>
      </c>
      <c r="BV189" s="23">
        <v>0.06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1.1100000000000001</v>
      </c>
      <c r="CC189" s="24"/>
      <c r="CD189" s="24"/>
      <c r="CE189" s="23">
        <v>64.88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4.3600000000000003</v>
      </c>
      <c r="CQ189" s="23">
        <v>0.69</v>
      </c>
    </row>
    <row r="190" spans="1:95" s="16" customFormat="1" x14ac:dyDescent="0.25">
      <c r="A190" s="31" t="s">
        <v>203</v>
      </c>
      <c r="B190" s="18" t="s">
        <v>134</v>
      </c>
      <c r="C190" s="19" t="str">
        <f>"180"</f>
        <v>180</v>
      </c>
      <c r="D190" s="19">
        <v>2.58</v>
      </c>
      <c r="E190" s="19">
        <v>2.74</v>
      </c>
      <c r="F190" s="19">
        <v>2.5299999999999998</v>
      </c>
      <c r="G190" s="19">
        <v>0</v>
      </c>
      <c r="H190" s="19">
        <v>13.42</v>
      </c>
      <c r="I190" s="19">
        <v>84.385719359999996</v>
      </c>
      <c r="J190" s="19">
        <v>1.8</v>
      </c>
      <c r="K190" s="19">
        <v>0</v>
      </c>
      <c r="L190" s="19">
        <v>1.8</v>
      </c>
      <c r="M190" s="19">
        <v>0</v>
      </c>
      <c r="N190" s="19">
        <v>13.42</v>
      </c>
      <c r="O190" s="19">
        <v>0</v>
      </c>
      <c r="P190" s="19">
        <v>0</v>
      </c>
      <c r="Q190" s="19">
        <v>0</v>
      </c>
      <c r="R190" s="19">
        <v>0</v>
      </c>
      <c r="S190" s="19">
        <v>0.09</v>
      </c>
      <c r="T190" s="19">
        <v>0.64</v>
      </c>
      <c r="U190" s="19">
        <v>45.09</v>
      </c>
      <c r="V190" s="19">
        <v>115.87</v>
      </c>
      <c r="W190" s="19">
        <v>95.28</v>
      </c>
      <c r="X190" s="19">
        <v>10.96</v>
      </c>
      <c r="Y190" s="19">
        <v>70.47</v>
      </c>
      <c r="Z190" s="19">
        <v>0.1</v>
      </c>
      <c r="AA190" s="19">
        <v>10.8</v>
      </c>
      <c r="AB190" s="19">
        <v>7.2</v>
      </c>
      <c r="AC190" s="19">
        <v>19.8</v>
      </c>
      <c r="AD190" s="19">
        <v>0</v>
      </c>
      <c r="AE190" s="19">
        <v>0.03</v>
      </c>
      <c r="AF190" s="19">
        <v>0.11</v>
      </c>
      <c r="AG190" s="19">
        <v>0.08</v>
      </c>
      <c r="AH190" s="19">
        <v>0.72</v>
      </c>
      <c r="AI190" s="19">
        <v>0.47</v>
      </c>
      <c r="AJ190" s="16">
        <v>0</v>
      </c>
      <c r="AK190" s="16">
        <v>0</v>
      </c>
      <c r="AL190" s="16">
        <v>0</v>
      </c>
      <c r="AM190" s="16">
        <v>0</v>
      </c>
      <c r="AN190" s="16">
        <v>0</v>
      </c>
      <c r="AO190" s="16">
        <v>0</v>
      </c>
      <c r="AP190" s="16">
        <v>0</v>
      </c>
      <c r="AQ190" s="16">
        <v>0</v>
      </c>
      <c r="AR190" s="16">
        <v>0</v>
      </c>
      <c r="AS190" s="16">
        <v>0</v>
      </c>
      <c r="AT190" s="16">
        <v>0</v>
      </c>
      <c r="AU190" s="16">
        <v>0</v>
      </c>
      <c r="AV190" s="16">
        <v>0</v>
      </c>
      <c r="AW190" s="16">
        <v>0</v>
      </c>
      <c r="AX190" s="16">
        <v>0</v>
      </c>
      <c r="AY190" s="16">
        <v>0</v>
      </c>
      <c r="AZ190" s="16">
        <v>0</v>
      </c>
      <c r="BA190" s="16">
        <v>0</v>
      </c>
      <c r="BB190" s="16">
        <v>0</v>
      </c>
      <c r="BC190" s="16">
        <v>0</v>
      </c>
      <c r="BD190" s="16">
        <v>0</v>
      </c>
      <c r="BE190" s="16">
        <v>0</v>
      </c>
      <c r="BF190" s="16">
        <v>0</v>
      </c>
      <c r="BG190" s="16">
        <v>0</v>
      </c>
      <c r="BH190" s="16">
        <v>0</v>
      </c>
      <c r="BI190" s="16">
        <v>0</v>
      </c>
      <c r="BJ190" s="16">
        <v>0</v>
      </c>
      <c r="BK190" s="16">
        <v>0</v>
      </c>
      <c r="BL190" s="16">
        <v>0</v>
      </c>
      <c r="BM190" s="16">
        <v>0</v>
      </c>
      <c r="BN190" s="16">
        <v>0</v>
      </c>
      <c r="BO190" s="16">
        <v>0</v>
      </c>
      <c r="BP190" s="16">
        <v>0</v>
      </c>
      <c r="BQ190" s="16">
        <v>0</v>
      </c>
      <c r="BR190" s="16">
        <v>0</v>
      </c>
      <c r="BS190" s="16">
        <v>0</v>
      </c>
      <c r="BT190" s="16">
        <v>0</v>
      </c>
      <c r="BU190" s="16">
        <v>0</v>
      </c>
      <c r="BV190" s="16">
        <v>0</v>
      </c>
      <c r="BW190" s="16">
        <v>0</v>
      </c>
      <c r="BX190" s="16">
        <v>0</v>
      </c>
      <c r="BY190" s="16">
        <v>0</v>
      </c>
      <c r="BZ190" s="16">
        <v>0</v>
      </c>
      <c r="CA190" s="16">
        <v>0</v>
      </c>
      <c r="CB190" s="16">
        <v>178.57</v>
      </c>
      <c r="CC190" s="20"/>
      <c r="CD190" s="20"/>
      <c r="CE190" s="16">
        <v>12</v>
      </c>
      <c r="CG190" s="16">
        <v>0</v>
      </c>
      <c r="CH190" s="16">
        <v>0</v>
      </c>
      <c r="CI190" s="16">
        <v>0</v>
      </c>
      <c r="CJ190" s="16">
        <v>0</v>
      </c>
      <c r="CK190" s="16">
        <v>0</v>
      </c>
      <c r="CL190" s="16">
        <v>0</v>
      </c>
      <c r="CM190" s="16">
        <v>0</v>
      </c>
      <c r="CN190" s="16">
        <v>0</v>
      </c>
      <c r="CO190" s="16">
        <v>0</v>
      </c>
      <c r="CP190" s="16">
        <v>9</v>
      </c>
      <c r="CQ190" s="16">
        <v>0</v>
      </c>
    </row>
    <row r="191" spans="1:95" s="27" customFormat="1" x14ac:dyDescent="0.25">
      <c r="A191" s="32"/>
      <c r="B191" s="25" t="s">
        <v>104</v>
      </c>
      <c r="C191" s="26"/>
      <c r="D191" s="26">
        <v>10.69</v>
      </c>
      <c r="E191" s="26">
        <v>5.4</v>
      </c>
      <c r="F191" s="26">
        <v>15.85</v>
      </c>
      <c r="G191" s="26">
        <v>0</v>
      </c>
      <c r="H191" s="26">
        <v>58.69</v>
      </c>
      <c r="I191" s="26">
        <v>415.34</v>
      </c>
      <c r="J191" s="26">
        <v>8.26</v>
      </c>
      <c r="K191" s="26">
        <v>0.3</v>
      </c>
      <c r="L191" s="26">
        <v>8.26</v>
      </c>
      <c r="M191" s="26">
        <v>0</v>
      </c>
      <c r="N191" s="26">
        <v>23.11</v>
      </c>
      <c r="O191" s="26">
        <v>33.51</v>
      </c>
      <c r="P191" s="26">
        <v>2.0699999999999998</v>
      </c>
      <c r="Q191" s="26">
        <v>0</v>
      </c>
      <c r="R191" s="26">
        <v>0</v>
      </c>
      <c r="S191" s="26">
        <v>0.2</v>
      </c>
      <c r="T191" s="26">
        <v>2.4500000000000002</v>
      </c>
      <c r="U191" s="26">
        <v>277.36</v>
      </c>
      <c r="V191" s="26">
        <v>330.77</v>
      </c>
      <c r="W191" s="26">
        <v>218.16</v>
      </c>
      <c r="X191" s="26">
        <v>39.33</v>
      </c>
      <c r="Y191" s="26">
        <v>201.08</v>
      </c>
      <c r="Z191" s="26">
        <v>1.2</v>
      </c>
      <c r="AA191" s="26">
        <v>99.42</v>
      </c>
      <c r="AB191" s="26">
        <v>60.73</v>
      </c>
      <c r="AC191" s="26">
        <v>97.66</v>
      </c>
      <c r="AD191" s="26">
        <v>0.56999999999999995</v>
      </c>
      <c r="AE191" s="26">
        <v>0.15</v>
      </c>
      <c r="AF191" s="26">
        <v>0.27</v>
      </c>
      <c r="AG191" s="26">
        <v>0.99</v>
      </c>
      <c r="AH191" s="26">
        <v>1.83</v>
      </c>
      <c r="AI191" s="26">
        <v>0.94</v>
      </c>
      <c r="AJ191" s="27">
        <v>0</v>
      </c>
      <c r="AK191" s="27">
        <v>3.1</v>
      </c>
      <c r="AL191" s="27">
        <v>2.98</v>
      </c>
      <c r="AM191" s="27">
        <v>5.6</v>
      </c>
      <c r="AN191" s="27">
        <v>3.34</v>
      </c>
      <c r="AO191" s="27">
        <v>1.31</v>
      </c>
      <c r="AP191" s="27">
        <v>3.58</v>
      </c>
      <c r="AQ191" s="27">
        <v>3.22</v>
      </c>
      <c r="AR191" s="27">
        <v>3.1</v>
      </c>
      <c r="AS191" s="27">
        <v>2.62</v>
      </c>
      <c r="AT191" s="27">
        <v>1.91</v>
      </c>
      <c r="AU191" s="27">
        <v>4.29</v>
      </c>
      <c r="AV191" s="27">
        <v>2.62</v>
      </c>
      <c r="AW191" s="27">
        <v>1.79</v>
      </c>
      <c r="AX191" s="27">
        <v>10.61</v>
      </c>
      <c r="AY191" s="27">
        <v>0</v>
      </c>
      <c r="AZ191" s="27">
        <v>3.58</v>
      </c>
      <c r="BA191" s="27">
        <v>4.05</v>
      </c>
      <c r="BB191" s="27">
        <v>3.1</v>
      </c>
      <c r="BC191" s="27">
        <v>0.72</v>
      </c>
      <c r="BD191" s="27">
        <v>0.45</v>
      </c>
      <c r="BE191" s="27">
        <v>0.1</v>
      </c>
      <c r="BF191" s="27">
        <v>0.09</v>
      </c>
      <c r="BG191" s="27">
        <v>0.23</v>
      </c>
      <c r="BH191" s="27">
        <v>0.28999999999999998</v>
      </c>
      <c r="BI191" s="27">
        <v>0.93</v>
      </c>
      <c r="BJ191" s="27">
        <v>0</v>
      </c>
      <c r="BK191" s="27">
        <v>2.93</v>
      </c>
      <c r="BL191" s="27">
        <v>0</v>
      </c>
      <c r="BM191" s="27">
        <v>0.9</v>
      </c>
      <c r="BN191" s="27">
        <v>0</v>
      </c>
      <c r="BO191" s="27">
        <v>0</v>
      </c>
      <c r="BP191" s="27">
        <v>0</v>
      </c>
      <c r="BQ191" s="27">
        <v>0</v>
      </c>
      <c r="BR191" s="27">
        <v>0.34</v>
      </c>
      <c r="BS191" s="27">
        <v>2.71</v>
      </c>
      <c r="BT191" s="27">
        <v>0</v>
      </c>
      <c r="BU191" s="27">
        <v>0</v>
      </c>
      <c r="BV191" s="27">
        <v>0.1</v>
      </c>
      <c r="BW191" s="27">
        <v>0.01</v>
      </c>
      <c r="BX191" s="27">
        <v>0</v>
      </c>
      <c r="BY191" s="27">
        <v>0</v>
      </c>
      <c r="BZ191" s="27">
        <v>0</v>
      </c>
      <c r="CA191" s="27">
        <v>0</v>
      </c>
      <c r="CB191" s="27">
        <v>193.67</v>
      </c>
      <c r="CC191" s="14"/>
      <c r="CD191" s="14" t="e">
        <f>$I$191/#REF!*100</f>
        <v>#REF!</v>
      </c>
      <c r="CE191" s="27">
        <v>109.55</v>
      </c>
      <c r="CG191" s="27">
        <v>0</v>
      </c>
      <c r="CH191" s="27">
        <v>0</v>
      </c>
      <c r="CI191" s="27">
        <v>0</v>
      </c>
      <c r="CJ191" s="27">
        <v>0</v>
      </c>
      <c r="CK191" s="27">
        <v>0</v>
      </c>
      <c r="CL191" s="27">
        <v>0</v>
      </c>
      <c r="CM191" s="27">
        <v>0</v>
      </c>
      <c r="CN191" s="27">
        <v>0</v>
      </c>
      <c r="CO191" s="27">
        <v>0</v>
      </c>
      <c r="CP191" s="27">
        <v>13.36</v>
      </c>
      <c r="CQ191" s="27">
        <v>0.69</v>
      </c>
    </row>
    <row r="192" spans="1:95" x14ac:dyDescent="0.25">
      <c r="A192" s="29"/>
      <c r="B192" s="17" t="s">
        <v>190</v>
      </c>
    </row>
    <row r="193" spans="1:95" s="16" customFormat="1" x14ac:dyDescent="0.25">
      <c r="A193" s="31" t="s">
        <v>188</v>
      </c>
      <c r="B193" s="18" t="s">
        <v>123</v>
      </c>
      <c r="C193" s="19" t="str">
        <f>"100"</f>
        <v>100</v>
      </c>
      <c r="D193" s="19">
        <v>3.9</v>
      </c>
      <c r="E193" s="19">
        <v>0</v>
      </c>
      <c r="F193" s="19">
        <v>1.8</v>
      </c>
      <c r="G193" s="19">
        <v>1.8</v>
      </c>
      <c r="H193" s="19">
        <v>68.7</v>
      </c>
      <c r="I193" s="19">
        <v>288.23999999999995</v>
      </c>
      <c r="J193" s="19">
        <v>0.4</v>
      </c>
      <c r="K193" s="19">
        <v>0</v>
      </c>
      <c r="L193" s="19">
        <v>0</v>
      </c>
      <c r="M193" s="19">
        <v>0</v>
      </c>
      <c r="N193" s="19">
        <v>53.1</v>
      </c>
      <c r="O193" s="19">
        <v>3.6</v>
      </c>
      <c r="P193" s="19">
        <v>12</v>
      </c>
      <c r="Q193" s="19">
        <v>0</v>
      </c>
      <c r="R193" s="19">
        <v>0</v>
      </c>
      <c r="S193" s="19">
        <v>5.3</v>
      </c>
      <c r="T193" s="19">
        <v>3.2</v>
      </c>
      <c r="U193" s="19">
        <v>88</v>
      </c>
      <c r="V193" s="19">
        <v>1236</v>
      </c>
      <c r="W193" s="19">
        <v>118</v>
      </c>
      <c r="X193" s="19">
        <v>99</v>
      </c>
      <c r="Y193" s="19">
        <v>106</v>
      </c>
      <c r="Z193" s="19">
        <v>6</v>
      </c>
      <c r="AA193" s="19">
        <v>0</v>
      </c>
      <c r="AB193" s="19">
        <v>310</v>
      </c>
      <c r="AC193" s="19">
        <v>52</v>
      </c>
      <c r="AD193" s="19">
        <v>1.5</v>
      </c>
      <c r="AE193" s="19">
        <v>0.17</v>
      </c>
      <c r="AF193" s="19">
        <v>0.17</v>
      </c>
      <c r="AG193" s="19">
        <v>1.6</v>
      </c>
      <c r="AH193" s="19">
        <v>2.2999999999999998</v>
      </c>
      <c r="AI193" s="19">
        <v>243</v>
      </c>
      <c r="AJ193" s="16">
        <v>0</v>
      </c>
      <c r="AK193" s="16">
        <v>37</v>
      </c>
      <c r="AL193" s="16">
        <v>38</v>
      </c>
      <c r="AM193" s="16">
        <v>42</v>
      </c>
      <c r="AN193" s="16">
        <v>43</v>
      </c>
      <c r="AO193" s="16">
        <v>8</v>
      </c>
      <c r="AP193" s="16">
        <v>39</v>
      </c>
      <c r="AQ193" s="16">
        <v>8</v>
      </c>
      <c r="AR193" s="16">
        <v>40</v>
      </c>
      <c r="AS193" s="16">
        <v>31</v>
      </c>
      <c r="AT193" s="16">
        <v>31</v>
      </c>
      <c r="AU193" s="16">
        <v>218</v>
      </c>
      <c r="AV193" s="16">
        <v>16</v>
      </c>
      <c r="AW193" s="16">
        <v>22</v>
      </c>
      <c r="AX193" s="16">
        <v>69</v>
      </c>
      <c r="AY193" s="16">
        <v>0</v>
      </c>
      <c r="AZ193" s="16">
        <v>20</v>
      </c>
      <c r="BA193" s="16">
        <v>32</v>
      </c>
      <c r="BB193" s="16">
        <v>18</v>
      </c>
      <c r="BC193" s="16">
        <v>8</v>
      </c>
      <c r="BD193" s="16">
        <v>0</v>
      </c>
      <c r="BE193" s="16">
        <v>0</v>
      </c>
      <c r="BF193" s="16">
        <v>0</v>
      </c>
      <c r="BG193" s="16">
        <v>0</v>
      </c>
      <c r="BH193" s="16">
        <v>0</v>
      </c>
      <c r="BI193" s="16">
        <v>0</v>
      </c>
      <c r="BJ193" s="16">
        <v>0</v>
      </c>
      <c r="BK193" s="16">
        <v>0.01</v>
      </c>
      <c r="BL193" s="16">
        <v>0</v>
      </c>
      <c r="BM193" s="16">
        <v>0.01</v>
      </c>
      <c r="BN193" s="16">
        <v>0</v>
      </c>
      <c r="BO193" s="16">
        <v>0</v>
      </c>
      <c r="BP193" s="16">
        <v>0</v>
      </c>
      <c r="BQ193" s="16">
        <v>0</v>
      </c>
      <c r="BR193" s="16">
        <v>0</v>
      </c>
      <c r="BS193" s="16">
        <v>0.04</v>
      </c>
      <c r="BT193" s="16">
        <v>0</v>
      </c>
      <c r="BU193" s="16">
        <v>0</v>
      </c>
      <c r="BV193" s="16">
        <v>0.21</v>
      </c>
      <c r="BW193" s="16">
        <v>0.04</v>
      </c>
      <c r="BX193" s="16">
        <v>0</v>
      </c>
      <c r="BY193" s="16">
        <v>0</v>
      </c>
      <c r="BZ193" s="16">
        <v>0</v>
      </c>
      <c r="CA193" s="16">
        <v>0</v>
      </c>
      <c r="CB193" s="16">
        <v>417.1</v>
      </c>
      <c r="CC193" s="20"/>
      <c r="CD193" s="20"/>
      <c r="CE193" s="16">
        <v>51.67</v>
      </c>
      <c r="CG193" s="16">
        <v>14</v>
      </c>
      <c r="CH193" s="16">
        <v>5</v>
      </c>
      <c r="CI193" s="16">
        <v>9.5</v>
      </c>
      <c r="CJ193" s="16">
        <v>750</v>
      </c>
      <c r="CK193" s="16">
        <v>396</v>
      </c>
      <c r="CL193" s="16">
        <v>573</v>
      </c>
      <c r="CM193" s="16">
        <v>46.8</v>
      </c>
      <c r="CN193" s="16">
        <v>46.8</v>
      </c>
      <c r="CO193" s="16">
        <v>46.8</v>
      </c>
      <c r="CP193" s="16">
        <v>0</v>
      </c>
      <c r="CQ193" s="16">
        <v>0</v>
      </c>
    </row>
    <row r="194" spans="1:95" s="27" customFormat="1" x14ac:dyDescent="0.25">
      <c r="A194" s="32"/>
      <c r="B194" s="25" t="s">
        <v>191</v>
      </c>
      <c r="C194" s="26"/>
      <c r="D194" s="26">
        <v>3.9</v>
      </c>
      <c r="E194" s="26">
        <v>0</v>
      </c>
      <c r="F194" s="26">
        <v>1.8</v>
      </c>
      <c r="G194" s="26">
        <v>1.8</v>
      </c>
      <c r="H194" s="26">
        <v>68.7</v>
      </c>
      <c r="I194" s="26">
        <v>288.24</v>
      </c>
      <c r="J194" s="26">
        <v>0.4</v>
      </c>
      <c r="K194" s="26">
        <v>0</v>
      </c>
      <c r="L194" s="26">
        <v>0</v>
      </c>
      <c r="M194" s="26">
        <v>0</v>
      </c>
      <c r="N194" s="26">
        <v>53.1</v>
      </c>
      <c r="O194" s="26">
        <v>3.6</v>
      </c>
      <c r="P194" s="26">
        <v>12</v>
      </c>
      <c r="Q194" s="26">
        <v>0</v>
      </c>
      <c r="R194" s="26">
        <v>0</v>
      </c>
      <c r="S194" s="26">
        <v>5.3</v>
      </c>
      <c r="T194" s="26">
        <v>3.2</v>
      </c>
      <c r="U194" s="26">
        <v>88</v>
      </c>
      <c r="V194" s="26">
        <v>1236</v>
      </c>
      <c r="W194" s="26">
        <v>118</v>
      </c>
      <c r="X194" s="26">
        <v>99</v>
      </c>
      <c r="Y194" s="26">
        <v>106</v>
      </c>
      <c r="Z194" s="26">
        <v>6</v>
      </c>
      <c r="AA194" s="26">
        <v>0</v>
      </c>
      <c r="AB194" s="26">
        <v>310</v>
      </c>
      <c r="AC194" s="26">
        <v>52</v>
      </c>
      <c r="AD194" s="26">
        <v>1.5</v>
      </c>
      <c r="AE194" s="26">
        <v>0.17</v>
      </c>
      <c r="AF194" s="26">
        <v>0.17</v>
      </c>
      <c r="AG194" s="26">
        <v>1.6</v>
      </c>
      <c r="AH194" s="26">
        <v>2.2999999999999998</v>
      </c>
      <c r="AI194" s="26">
        <v>243</v>
      </c>
      <c r="AJ194" s="27">
        <v>0</v>
      </c>
      <c r="AK194" s="27">
        <v>37</v>
      </c>
      <c r="AL194" s="27">
        <v>38</v>
      </c>
      <c r="AM194" s="27">
        <v>42</v>
      </c>
      <c r="AN194" s="27">
        <v>43</v>
      </c>
      <c r="AO194" s="27">
        <v>8</v>
      </c>
      <c r="AP194" s="27">
        <v>39</v>
      </c>
      <c r="AQ194" s="27">
        <v>8</v>
      </c>
      <c r="AR194" s="27">
        <v>40</v>
      </c>
      <c r="AS194" s="27">
        <v>31</v>
      </c>
      <c r="AT194" s="27">
        <v>31</v>
      </c>
      <c r="AU194" s="27">
        <v>218</v>
      </c>
      <c r="AV194" s="27">
        <v>16</v>
      </c>
      <c r="AW194" s="27">
        <v>22</v>
      </c>
      <c r="AX194" s="27">
        <v>69</v>
      </c>
      <c r="AY194" s="27">
        <v>0</v>
      </c>
      <c r="AZ194" s="27">
        <v>20</v>
      </c>
      <c r="BA194" s="27">
        <v>32</v>
      </c>
      <c r="BB194" s="27">
        <v>18</v>
      </c>
      <c r="BC194" s="27">
        <v>8</v>
      </c>
      <c r="BD194" s="27">
        <v>0</v>
      </c>
      <c r="BE194" s="27">
        <v>0</v>
      </c>
      <c r="BF194" s="27">
        <v>0</v>
      </c>
      <c r="BG194" s="27">
        <v>0</v>
      </c>
      <c r="BH194" s="27">
        <v>0</v>
      </c>
      <c r="BI194" s="27">
        <v>0</v>
      </c>
      <c r="BJ194" s="27">
        <v>0</v>
      </c>
      <c r="BK194" s="27">
        <v>0.01</v>
      </c>
      <c r="BL194" s="27">
        <v>0</v>
      </c>
      <c r="BM194" s="27">
        <v>0.01</v>
      </c>
      <c r="BN194" s="27">
        <v>0</v>
      </c>
      <c r="BO194" s="27">
        <v>0</v>
      </c>
      <c r="BP194" s="27">
        <v>0</v>
      </c>
      <c r="BQ194" s="27">
        <v>0</v>
      </c>
      <c r="BR194" s="27">
        <v>0</v>
      </c>
      <c r="BS194" s="27">
        <v>0.04</v>
      </c>
      <c r="BT194" s="27">
        <v>0</v>
      </c>
      <c r="BU194" s="27">
        <v>0</v>
      </c>
      <c r="BV194" s="27">
        <v>0.21</v>
      </c>
      <c r="BW194" s="27">
        <v>0.04</v>
      </c>
      <c r="BX194" s="27">
        <v>0</v>
      </c>
      <c r="BY194" s="27">
        <v>0</v>
      </c>
      <c r="BZ194" s="27">
        <v>0</v>
      </c>
      <c r="CA194" s="27">
        <v>0</v>
      </c>
      <c r="CB194" s="27">
        <v>417.1</v>
      </c>
      <c r="CC194" s="14"/>
      <c r="CD194" s="14" t="e">
        <f>$I$194/#REF!*100</f>
        <v>#REF!</v>
      </c>
      <c r="CE194" s="27">
        <v>51.67</v>
      </c>
      <c r="CG194" s="27">
        <v>14</v>
      </c>
      <c r="CH194" s="27">
        <v>5</v>
      </c>
      <c r="CI194" s="27">
        <v>9.5</v>
      </c>
      <c r="CJ194" s="27">
        <v>750</v>
      </c>
      <c r="CK194" s="27">
        <v>396</v>
      </c>
      <c r="CL194" s="27">
        <v>573</v>
      </c>
      <c r="CM194" s="27">
        <v>46.8</v>
      </c>
      <c r="CN194" s="27">
        <v>46.8</v>
      </c>
      <c r="CO194" s="27">
        <v>46.8</v>
      </c>
      <c r="CP194" s="27">
        <v>0</v>
      </c>
      <c r="CQ194" s="27">
        <v>0</v>
      </c>
    </row>
    <row r="195" spans="1:95" x14ac:dyDescent="0.25">
      <c r="A195" s="29"/>
      <c r="B195" s="17" t="s">
        <v>105</v>
      </c>
    </row>
    <row r="196" spans="1:95" s="23" customFormat="1" ht="31.5" x14ac:dyDescent="0.25">
      <c r="A196" s="30" t="s">
        <v>197</v>
      </c>
      <c r="B196" s="21" t="s">
        <v>124</v>
      </c>
      <c r="C196" s="22" t="str">
        <f>"60"</f>
        <v>60</v>
      </c>
      <c r="D196" s="22">
        <v>0.47</v>
      </c>
      <c r="E196" s="22">
        <v>0</v>
      </c>
      <c r="F196" s="22">
        <v>2.83</v>
      </c>
      <c r="G196" s="22">
        <v>0</v>
      </c>
      <c r="H196" s="22">
        <v>2.88</v>
      </c>
      <c r="I196" s="22">
        <v>37.822602071999995</v>
      </c>
      <c r="J196" s="22">
        <v>0</v>
      </c>
      <c r="K196" s="22">
        <v>0</v>
      </c>
      <c r="L196" s="22">
        <v>0</v>
      </c>
      <c r="M196" s="22">
        <v>0</v>
      </c>
      <c r="N196" s="22">
        <v>2.15</v>
      </c>
      <c r="O196" s="22">
        <v>0.09</v>
      </c>
      <c r="P196" s="22">
        <v>0.64</v>
      </c>
      <c r="Q196" s="22">
        <v>0</v>
      </c>
      <c r="R196" s="22">
        <v>0</v>
      </c>
      <c r="S196" s="22">
        <v>0.23</v>
      </c>
      <c r="T196" s="22">
        <v>0.53</v>
      </c>
      <c r="U196" s="22">
        <v>0.74</v>
      </c>
      <c r="V196" s="22">
        <v>94.39</v>
      </c>
      <c r="W196" s="22">
        <v>9</v>
      </c>
      <c r="X196" s="22">
        <v>7.24</v>
      </c>
      <c r="Y196" s="22">
        <v>15.36</v>
      </c>
      <c r="Z196" s="22">
        <v>0.34</v>
      </c>
      <c r="AA196" s="22">
        <v>0</v>
      </c>
      <c r="AB196" s="22">
        <v>166.08</v>
      </c>
      <c r="AC196" s="22">
        <v>34.520000000000003</v>
      </c>
      <c r="AD196" s="22">
        <v>0.2</v>
      </c>
      <c r="AE196" s="22">
        <v>0.02</v>
      </c>
      <c r="AF196" s="22">
        <v>0.01</v>
      </c>
      <c r="AG196" s="22">
        <v>0.14000000000000001</v>
      </c>
      <c r="AH196" s="22">
        <v>0.26</v>
      </c>
      <c r="AI196" s="22">
        <v>3.42</v>
      </c>
      <c r="AJ196" s="23">
        <v>0</v>
      </c>
      <c r="AK196" s="23">
        <v>10.119999999999999</v>
      </c>
      <c r="AL196" s="23">
        <v>9.57</v>
      </c>
      <c r="AM196" s="23">
        <v>13.4</v>
      </c>
      <c r="AN196" s="23">
        <v>13.65</v>
      </c>
      <c r="AO196" s="23">
        <v>2.63</v>
      </c>
      <c r="AP196" s="23">
        <v>10.26</v>
      </c>
      <c r="AQ196" s="23">
        <v>2.7</v>
      </c>
      <c r="AR196" s="23">
        <v>8.66</v>
      </c>
      <c r="AS196" s="23">
        <v>10.64</v>
      </c>
      <c r="AT196" s="23">
        <v>12.94</v>
      </c>
      <c r="AU196" s="23">
        <v>40.880000000000003</v>
      </c>
      <c r="AV196" s="23">
        <v>5.4</v>
      </c>
      <c r="AW196" s="23">
        <v>9.3699999999999992</v>
      </c>
      <c r="AX196" s="23">
        <v>142.56</v>
      </c>
      <c r="AY196" s="23">
        <v>0</v>
      </c>
      <c r="AZ196" s="23">
        <v>7.27</v>
      </c>
      <c r="BA196" s="23">
        <v>10.58</v>
      </c>
      <c r="BB196" s="23">
        <v>9.34</v>
      </c>
      <c r="BC196" s="23">
        <v>2.34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</v>
      </c>
      <c r="BJ196" s="23">
        <v>0</v>
      </c>
      <c r="BK196" s="23">
        <v>0</v>
      </c>
      <c r="BL196" s="23">
        <v>0</v>
      </c>
      <c r="BM196" s="23">
        <v>0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</v>
      </c>
      <c r="BT196" s="23">
        <v>0</v>
      </c>
      <c r="BU196" s="23">
        <v>0</v>
      </c>
      <c r="BV196" s="23">
        <v>0</v>
      </c>
      <c r="BW196" s="23">
        <v>0</v>
      </c>
      <c r="BX196" s="23">
        <v>0</v>
      </c>
      <c r="BY196" s="23">
        <v>0</v>
      </c>
      <c r="BZ196" s="23">
        <v>0</v>
      </c>
      <c r="CA196" s="23">
        <v>0</v>
      </c>
      <c r="CB196" s="23">
        <v>53.83</v>
      </c>
      <c r="CC196" s="24"/>
      <c r="CD196" s="24"/>
      <c r="CE196" s="23">
        <v>27.68</v>
      </c>
      <c r="CG196" s="23">
        <v>0</v>
      </c>
      <c r="CH196" s="23">
        <v>0</v>
      </c>
      <c r="CI196" s="23">
        <v>0</v>
      </c>
      <c r="CJ196" s="23">
        <v>0</v>
      </c>
      <c r="CK196" s="23">
        <v>0</v>
      </c>
      <c r="CL196" s="23">
        <v>0</v>
      </c>
      <c r="CM196" s="23">
        <v>0</v>
      </c>
      <c r="CN196" s="23">
        <v>0</v>
      </c>
      <c r="CO196" s="23">
        <v>0</v>
      </c>
      <c r="CP196" s="23">
        <v>0.6</v>
      </c>
      <c r="CQ196" s="23">
        <v>0.24</v>
      </c>
    </row>
    <row r="197" spans="1:95" s="23" customFormat="1" x14ac:dyDescent="0.25">
      <c r="A197" s="30" t="str">
        <f>"56"</f>
        <v>56</v>
      </c>
      <c r="B197" s="21" t="s">
        <v>167</v>
      </c>
      <c r="C197" s="22" t="str">
        <f>"180"</f>
        <v>180</v>
      </c>
      <c r="D197" s="22">
        <v>1.73</v>
      </c>
      <c r="E197" s="22">
        <v>0.19</v>
      </c>
      <c r="F197" s="22">
        <v>3.61</v>
      </c>
      <c r="G197" s="22">
        <v>0</v>
      </c>
      <c r="H197" s="22">
        <v>12.6</v>
      </c>
      <c r="I197" s="22">
        <v>88.621726319999993</v>
      </c>
      <c r="J197" s="22">
        <v>2.4700000000000002</v>
      </c>
      <c r="K197" s="22">
        <v>7.0000000000000007E-2</v>
      </c>
      <c r="L197" s="22">
        <v>2.4700000000000002</v>
      </c>
      <c r="M197" s="22">
        <v>0</v>
      </c>
      <c r="N197" s="22">
        <v>1.77</v>
      </c>
      <c r="O197" s="22">
        <v>9.5500000000000007</v>
      </c>
      <c r="P197" s="22">
        <v>1.28</v>
      </c>
      <c r="Q197" s="22">
        <v>0</v>
      </c>
      <c r="R197" s="22">
        <v>0</v>
      </c>
      <c r="S197" s="22">
        <v>0.27</v>
      </c>
      <c r="T197" s="22">
        <v>1.44</v>
      </c>
      <c r="U197" s="22">
        <v>95.42</v>
      </c>
      <c r="V197" s="22">
        <v>314.27999999999997</v>
      </c>
      <c r="W197" s="22">
        <v>17.36</v>
      </c>
      <c r="X197" s="22">
        <v>16.739999999999998</v>
      </c>
      <c r="Y197" s="22">
        <v>49.27</v>
      </c>
      <c r="Z197" s="22">
        <v>0.63</v>
      </c>
      <c r="AA197" s="22">
        <v>16.68</v>
      </c>
      <c r="AB197" s="22">
        <v>714.64</v>
      </c>
      <c r="AC197" s="22">
        <v>176.49</v>
      </c>
      <c r="AD197" s="22">
        <v>0.2</v>
      </c>
      <c r="AE197" s="22">
        <v>0.06</v>
      </c>
      <c r="AF197" s="22">
        <v>0.05</v>
      </c>
      <c r="AG197" s="22">
        <v>0.7</v>
      </c>
      <c r="AH197" s="22">
        <v>1.27</v>
      </c>
      <c r="AI197" s="22">
        <v>4.83</v>
      </c>
      <c r="AJ197" s="23">
        <v>0</v>
      </c>
      <c r="AK197" s="23">
        <v>28.83</v>
      </c>
      <c r="AL197" s="23">
        <v>34.520000000000003</v>
      </c>
      <c r="AM197" s="23">
        <v>46.21</v>
      </c>
      <c r="AN197" s="23">
        <v>43.94</v>
      </c>
      <c r="AO197" s="23">
        <v>10.039999999999999</v>
      </c>
      <c r="AP197" s="23">
        <v>30.39</v>
      </c>
      <c r="AQ197" s="23">
        <v>14.81</v>
      </c>
      <c r="AR197" s="23">
        <v>39.18</v>
      </c>
      <c r="AS197" s="23">
        <v>44.11</v>
      </c>
      <c r="AT197" s="23">
        <v>93.9</v>
      </c>
      <c r="AU197" s="23">
        <v>65.61</v>
      </c>
      <c r="AV197" s="23">
        <v>13.73</v>
      </c>
      <c r="AW197" s="23">
        <v>33</v>
      </c>
      <c r="AX197" s="23">
        <v>238.38</v>
      </c>
      <c r="AY197" s="23">
        <v>0</v>
      </c>
      <c r="AZ197" s="23">
        <v>50.56</v>
      </c>
      <c r="BA197" s="23">
        <v>30.73</v>
      </c>
      <c r="BB197" s="23">
        <v>24.6</v>
      </c>
      <c r="BC197" s="23">
        <v>13.33</v>
      </c>
      <c r="BD197" s="23">
        <v>0.09</v>
      </c>
      <c r="BE197" s="23">
        <v>0.02</v>
      </c>
      <c r="BF197" s="23">
        <v>0.02</v>
      </c>
      <c r="BG197" s="23">
        <v>0.05</v>
      </c>
      <c r="BH197" s="23">
        <v>0.06</v>
      </c>
      <c r="BI197" s="23">
        <v>0.2</v>
      </c>
      <c r="BJ197" s="23">
        <v>0</v>
      </c>
      <c r="BK197" s="23">
        <v>0.67</v>
      </c>
      <c r="BL197" s="23">
        <v>0</v>
      </c>
      <c r="BM197" s="23">
        <v>0.2</v>
      </c>
      <c r="BN197" s="23">
        <v>0</v>
      </c>
      <c r="BO197" s="23">
        <v>0</v>
      </c>
      <c r="BP197" s="23">
        <v>0</v>
      </c>
      <c r="BQ197" s="23">
        <v>0</v>
      </c>
      <c r="BR197" s="23">
        <v>7.0000000000000007E-2</v>
      </c>
      <c r="BS197" s="23">
        <v>0.66</v>
      </c>
      <c r="BT197" s="23">
        <v>0</v>
      </c>
      <c r="BU197" s="23">
        <v>0</v>
      </c>
      <c r="BV197" s="23">
        <v>0.08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204.82</v>
      </c>
      <c r="CC197" s="24"/>
      <c r="CD197" s="24"/>
      <c r="CE197" s="23">
        <v>135.78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0.24</v>
      </c>
    </row>
    <row r="198" spans="1:95" s="23" customFormat="1" x14ac:dyDescent="0.25">
      <c r="A198" s="30" t="str">
        <f>"138"</f>
        <v>138</v>
      </c>
      <c r="B198" s="21" t="s">
        <v>168</v>
      </c>
      <c r="C198" s="22" t="str">
        <f>"150"</f>
        <v>150</v>
      </c>
      <c r="D198" s="22">
        <v>13.68</v>
      </c>
      <c r="E198" s="22">
        <v>11.79</v>
      </c>
      <c r="F198" s="22">
        <v>17.399999999999999</v>
      </c>
      <c r="G198" s="22">
        <v>0</v>
      </c>
      <c r="H198" s="22">
        <v>25.44</v>
      </c>
      <c r="I198" s="22">
        <v>312.65435831100007</v>
      </c>
      <c r="J198" s="22">
        <v>4.66</v>
      </c>
      <c r="K198" s="22">
        <v>7.18</v>
      </c>
      <c r="L198" s="22">
        <v>4.66</v>
      </c>
      <c r="M198" s="22">
        <v>0</v>
      </c>
      <c r="N198" s="22">
        <v>1.58</v>
      </c>
      <c r="O198" s="22">
        <v>22.54</v>
      </c>
      <c r="P198" s="22">
        <v>1.33</v>
      </c>
      <c r="Q198" s="22">
        <v>0</v>
      </c>
      <c r="R198" s="22">
        <v>0</v>
      </c>
      <c r="S198" s="22">
        <v>0.09</v>
      </c>
      <c r="T198" s="22">
        <v>1.76</v>
      </c>
      <c r="U198" s="22">
        <v>167.23</v>
      </c>
      <c r="V198" s="22">
        <v>139.47</v>
      </c>
      <c r="W198" s="22">
        <v>16.87</v>
      </c>
      <c r="X198" s="22">
        <v>28.27</v>
      </c>
      <c r="Y198" s="22">
        <v>127.55</v>
      </c>
      <c r="Z198" s="22">
        <v>1.27</v>
      </c>
      <c r="AA198" s="22">
        <v>15.12</v>
      </c>
      <c r="AB198" s="22">
        <v>696.59</v>
      </c>
      <c r="AC198" s="22">
        <v>221.16</v>
      </c>
      <c r="AD198" s="22">
        <v>5.43</v>
      </c>
      <c r="AE198" s="22">
        <v>0.04</v>
      </c>
      <c r="AF198" s="22">
        <v>7.0000000000000007E-2</v>
      </c>
      <c r="AG198" s="22">
        <v>4</v>
      </c>
      <c r="AH198" s="22">
        <v>10.36</v>
      </c>
      <c r="AI198" s="22">
        <v>0.46</v>
      </c>
      <c r="AJ198" s="23">
        <v>0</v>
      </c>
      <c r="AK198" s="23">
        <v>141.36000000000001</v>
      </c>
      <c r="AL198" s="23">
        <v>111.16</v>
      </c>
      <c r="AM198" s="23">
        <v>207.21</v>
      </c>
      <c r="AN198" s="23">
        <v>88.37</v>
      </c>
      <c r="AO198" s="23">
        <v>53.3</v>
      </c>
      <c r="AP198" s="23">
        <v>81.34</v>
      </c>
      <c r="AQ198" s="23">
        <v>33.49</v>
      </c>
      <c r="AR198" s="23">
        <v>124.01</v>
      </c>
      <c r="AS198" s="23">
        <v>131.87</v>
      </c>
      <c r="AT198" s="23">
        <v>170.82</v>
      </c>
      <c r="AU198" s="23">
        <v>187.74</v>
      </c>
      <c r="AV198" s="23">
        <v>56.97</v>
      </c>
      <c r="AW198" s="23">
        <v>107.42</v>
      </c>
      <c r="AX198" s="23">
        <v>412.32</v>
      </c>
      <c r="AY198" s="23">
        <v>0</v>
      </c>
      <c r="AZ198" s="23">
        <v>110.78</v>
      </c>
      <c r="BA198" s="23">
        <v>111.01</v>
      </c>
      <c r="BB198" s="23">
        <v>96.73</v>
      </c>
      <c r="BC198" s="23">
        <v>45.96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0.56999999999999995</v>
      </c>
      <c r="BL198" s="23">
        <v>0</v>
      </c>
      <c r="BM198" s="23">
        <v>0.35</v>
      </c>
      <c r="BN198" s="23">
        <v>0.03</v>
      </c>
      <c r="BO198" s="23">
        <v>0.06</v>
      </c>
      <c r="BP198" s="23">
        <v>0</v>
      </c>
      <c r="BQ198" s="23">
        <v>0</v>
      </c>
      <c r="BR198" s="23">
        <v>0</v>
      </c>
      <c r="BS198" s="23">
        <v>2.0699999999999998</v>
      </c>
      <c r="BT198" s="23">
        <v>0</v>
      </c>
      <c r="BU198" s="23">
        <v>0</v>
      </c>
      <c r="BV198" s="23">
        <v>5.67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65.709999999999994</v>
      </c>
      <c r="CC198" s="24"/>
      <c r="CD198" s="24"/>
      <c r="CE198" s="23">
        <v>131.22</v>
      </c>
      <c r="CG198" s="23">
        <v>0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0</v>
      </c>
      <c r="CQ198" s="23">
        <v>0.72</v>
      </c>
    </row>
    <row r="199" spans="1:95" s="23" customFormat="1" x14ac:dyDescent="0.25">
      <c r="A199" s="30" t="s">
        <v>211</v>
      </c>
      <c r="B199" s="21" t="s">
        <v>150</v>
      </c>
      <c r="C199" s="22" t="str">
        <f>"180"</f>
        <v>180</v>
      </c>
      <c r="D199" s="22">
        <v>0.48</v>
      </c>
      <c r="E199" s="22">
        <v>0.16</v>
      </c>
      <c r="F199" s="22">
        <v>0.06</v>
      </c>
      <c r="G199" s="22">
        <v>0</v>
      </c>
      <c r="H199" s="22">
        <v>29</v>
      </c>
      <c r="I199" s="22">
        <v>110.56529959199999</v>
      </c>
      <c r="J199" s="22">
        <v>0</v>
      </c>
      <c r="K199" s="22">
        <v>0</v>
      </c>
      <c r="L199" s="22">
        <v>0</v>
      </c>
      <c r="M199" s="22">
        <v>0</v>
      </c>
      <c r="N199" s="22">
        <v>27.6</v>
      </c>
      <c r="O199" s="22">
        <v>0.23</v>
      </c>
      <c r="P199" s="22">
        <v>1.17</v>
      </c>
      <c r="Q199" s="22">
        <v>0</v>
      </c>
      <c r="R199" s="22">
        <v>0</v>
      </c>
      <c r="S199" s="22">
        <v>0</v>
      </c>
      <c r="T199" s="22">
        <v>0.34</v>
      </c>
      <c r="U199" s="22">
        <v>0.18</v>
      </c>
      <c r="V199" s="22">
        <v>112.07</v>
      </c>
      <c r="W199" s="22">
        <v>12.78</v>
      </c>
      <c r="X199" s="22">
        <v>7.26</v>
      </c>
      <c r="Y199" s="22">
        <v>9.5299999999999994</v>
      </c>
      <c r="Z199" s="22">
        <v>0.8</v>
      </c>
      <c r="AA199" s="22">
        <v>0</v>
      </c>
      <c r="AB199" s="22">
        <v>103.81</v>
      </c>
      <c r="AC199" s="22">
        <v>0</v>
      </c>
      <c r="AD199" s="22">
        <v>0</v>
      </c>
      <c r="AE199" s="22">
        <v>0.06</v>
      </c>
      <c r="AF199" s="22">
        <v>0.17</v>
      </c>
      <c r="AG199" s="22">
        <v>0.27</v>
      </c>
      <c r="AH199" s="22">
        <v>0</v>
      </c>
      <c r="AI199" s="22">
        <v>0.1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0</v>
      </c>
      <c r="BE199" s="23">
        <v>0</v>
      </c>
      <c r="BF199" s="23">
        <v>0</v>
      </c>
      <c r="BG199" s="23">
        <v>0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0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180.02</v>
      </c>
      <c r="CC199" s="24"/>
      <c r="CD199" s="24"/>
      <c r="CE199" s="23">
        <v>17.3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18</v>
      </c>
      <c r="CQ199" s="23">
        <v>0</v>
      </c>
    </row>
    <row r="200" spans="1:95" s="23" customFormat="1" ht="31.5" x14ac:dyDescent="0.25">
      <c r="A200" s="30" t="str">
        <f>"1.5"</f>
        <v>1.5</v>
      </c>
      <c r="B200" s="21" t="s">
        <v>100</v>
      </c>
      <c r="C200" s="22" t="str">
        <f>"20"</f>
        <v>20</v>
      </c>
      <c r="D200" s="22">
        <v>1.58</v>
      </c>
      <c r="E200" s="22">
        <v>0</v>
      </c>
      <c r="F200" s="22">
        <v>0.2</v>
      </c>
      <c r="G200" s="22">
        <v>0</v>
      </c>
      <c r="H200" s="22">
        <v>10.32</v>
      </c>
      <c r="I200" s="22">
        <v>49.1</v>
      </c>
      <c r="J200" s="22">
        <v>0.04</v>
      </c>
      <c r="K200" s="22">
        <v>0</v>
      </c>
      <c r="L200" s="22">
        <v>0.04</v>
      </c>
      <c r="M200" s="22">
        <v>0</v>
      </c>
      <c r="N200" s="22">
        <v>0.42</v>
      </c>
      <c r="O200" s="22">
        <v>9.24</v>
      </c>
      <c r="P200" s="22">
        <v>0.66</v>
      </c>
      <c r="Q200" s="22">
        <v>0</v>
      </c>
      <c r="R200" s="22">
        <v>0</v>
      </c>
      <c r="S200" s="22">
        <v>0.06</v>
      </c>
      <c r="T200" s="22">
        <v>0.3</v>
      </c>
      <c r="U200" s="22">
        <v>0</v>
      </c>
      <c r="V200" s="22">
        <v>26.6</v>
      </c>
      <c r="W200" s="22">
        <v>4.5999999999999996</v>
      </c>
      <c r="X200" s="22">
        <v>6.6</v>
      </c>
      <c r="Y200" s="22">
        <v>17.399999999999999</v>
      </c>
      <c r="Z200" s="22">
        <v>0.4</v>
      </c>
      <c r="AA200" s="22">
        <v>0</v>
      </c>
      <c r="AB200" s="22">
        <v>0</v>
      </c>
      <c r="AC200" s="22">
        <v>0</v>
      </c>
      <c r="AD200" s="22">
        <v>0.26</v>
      </c>
      <c r="AE200" s="22">
        <v>0.03</v>
      </c>
      <c r="AF200" s="22">
        <v>0.01</v>
      </c>
      <c r="AG200" s="22">
        <v>0.32</v>
      </c>
      <c r="AH200" s="22">
        <v>0.62</v>
      </c>
      <c r="AI200" s="22">
        <v>0</v>
      </c>
      <c r="AJ200" s="23">
        <v>0</v>
      </c>
      <c r="AK200" s="23">
        <v>0</v>
      </c>
      <c r="AL200" s="23">
        <v>0</v>
      </c>
      <c r="AM200" s="23">
        <v>0</v>
      </c>
      <c r="AN200" s="23">
        <v>0</v>
      </c>
      <c r="AO200" s="23">
        <v>0</v>
      </c>
      <c r="AP200" s="23">
        <v>0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0</v>
      </c>
      <c r="AY200" s="23">
        <v>0</v>
      </c>
      <c r="AZ200" s="23">
        <v>0</v>
      </c>
      <c r="BA200" s="23">
        <v>0</v>
      </c>
      <c r="BB200" s="23">
        <v>0</v>
      </c>
      <c r="BC200" s="23">
        <v>0</v>
      </c>
      <c r="BD200" s="23">
        <v>0</v>
      </c>
      <c r="BE200" s="23">
        <v>0</v>
      </c>
      <c r="BF200" s="23">
        <v>0</v>
      </c>
      <c r="BG200" s="23">
        <v>0</v>
      </c>
      <c r="BH200" s="23">
        <v>0</v>
      </c>
      <c r="BI200" s="23">
        <v>0</v>
      </c>
      <c r="BJ200" s="23">
        <v>0</v>
      </c>
      <c r="BK200" s="23">
        <v>0</v>
      </c>
      <c r="BL200" s="23">
        <v>0</v>
      </c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0</v>
      </c>
      <c r="BS200" s="23">
        <v>0</v>
      </c>
      <c r="BT200" s="23">
        <v>0</v>
      </c>
      <c r="BU200" s="23">
        <v>0</v>
      </c>
      <c r="BV200" s="23">
        <v>0</v>
      </c>
      <c r="BW200" s="23">
        <v>0</v>
      </c>
      <c r="BX200" s="23">
        <v>0</v>
      </c>
      <c r="BY200" s="23">
        <v>0</v>
      </c>
      <c r="BZ200" s="23">
        <v>0</v>
      </c>
      <c r="CA200" s="23">
        <v>0</v>
      </c>
      <c r="CB200" s="23">
        <v>7.54</v>
      </c>
      <c r="CC200" s="24"/>
      <c r="CD200" s="24"/>
      <c r="CE200" s="23">
        <v>0</v>
      </c>
      <c r="CG200" s="23">
        <v>0</v>
      </c>
      <c r="CH200" s="23">
        <v>0</v>
      </c>
      <c r="CI200" s="23">
        <v>0</v>
      </c>
      <c r="CJ200" s="23">
        <v>0</v>
      </c>
      <c r="CK200" s="23">
        <v>0</v>
      </c>
      <c r="CL200" s="23">
        <v>0</v>
      </c>
      <c r="CM200" s="23">
        <v>0</v>
      </c>
      <c r="CN200" s="23">
        <v>0</v>
      </c>
      <c r="CO200" s="23">
        <v>0</v>
      </c>
      <c r="CP200" s="23">
        <v>0</v>
      </c>
      <c r="CQ200" s="23">
        <v>0</v>
      </c>
    </row>
    <row r="201" spans="1:95" s="16" customFormat="1" x14ac:dyDescent="0.25">
      <c r="A201" s="31" t="s">
        <v>192</v>
      </c>
      <c r="B201" s="18" t="s">
        <v>129</v>
      </c>
      <c r="C201" s="19" t="str">
        <f>"20"</f>
        <v>20</v>
      </c>
      <c r="D201" s="19">
        <v>1.32</v>
      </c>
      <c r="E201" s="19">
        <v>0</v>
      </c>
      <c r="F201" s="19">
        <v>0.24</v>
      </c>
      <c r="G201" s="19">
        <v>0</v>
      </c>
      <c r="H201" s="19">
        <v>8.34</v>
      </c>
      <c r="I201" s="19">
        <v>38.676000000000002</v>
      </c>
      <c r="J201" s="19">
        <v>0.04</v>
      </c>
      <c r="K201" s="19">
        <v>0</v>
      </c>
      <c r="L201" s="19">
        <v>0.04</v>
      </c>
      <c r="M201" s="19">
        <v>0</v>
      </c>
      <c r="N201" s="19">
        <v>0.24</v>
      </c>
      <c r="O201" s="19">
        <v>6.44</v>
      </c>
      <c r="P201" s="19">
        <v>1.66</v>
      </c>
      <c r="Q201" s="19">
        <v>0</v>
      </c>
      <c r="R201" s="19">
        <v>0</v>
      </c>
      <c r="S201" s="19">
        <v>0.2</v>
      </c>
      <c r="T201" s="19">
        <v>0.5</v>
      </c>
      <c r="U201" s="19">
        <v>0</v>
      </c>
      <c r="V201" s="19">
        <v>49</v>
      </c>
      <c r="W201" s="19">
        <v>7</v>
      </c>
      <c r="X201" s="19">
        <v>9.4</v>
      </c>
      <c r="Y201" s="19">
        <v>31.6</v>
      </c>
      <c r="Z201" s="19">
        <v>0.78</v>
      </c>
      <c r="AA201" s="19">
        <v>0</v>
      </c>
      <c r="AB201" s="19">
        <v>1</v>
      </c>
      <c r="AC201" s="19">
        <v>0.2</v>
      </c>
      <c r="AD201" s="19">
        <v>0.28000000000000003</v>
      </c>
      <c r="AE201" s="19">
        <v>0.04</v>
      </c>
      <c r="AF201" s="19">
        <v>0.02</v>
      </c>
      <c r="AG201" s="19">
        <v>0.14000000000000001</v>
      </c>
      <c r="AH201" s="19">
        <v>0.4</v>
      </c>
      <c r="AI201" s="19">
        <v>0</v>
      </c>
      <c r="AJ201" s="16">
        <v>0</v>
      </c>
      <c r="AK201" s="16">
        <v>64.400000000000006</v>
      </c>
      <c r="AL201" s="16">
        <v>49.6</v>
      </c>
      <c r="AM201" s="16">
        <v>85.4</v>
      </c>
      <c r="AN201" s="16">
        <v>44.6</v>
      </c>
      <c r="AO201" s="16">
        <v>18.600000000000001</v>
      </c>
      <c r="AP201" s="16">
        <v>39.6</v>
      </c>
      <c r="AQ201" s="16">
        <v>16</v>
      </c>
      <c r="AR201" s="16">
        <v>74.2</v>
      </c>
      <c r="AS201" s="16">
        <v>59.4</v>
      </c>
      <c r="AT201" s="16">
        <v>58.2</v>
      </c>
      <c r="AU201" s="16">
        <v>92.8</v>
      </c>
      <c r="AV201" s="16">
        <v>24.8</v>
      </c>
      <c r="AW201" s="16">
        <v>62</v>
      </c>
      <c r="AX201" s="16">
        <v>305.8</v>
      </c>
      <c r="AY201" s="16">
        <v>0</v>
      </c>
      <c r="AZ201" s="16">
        <v>105.2</v>
      </c>
      <c r="BA201" s="16">
        <v>58.2</v>
      </c>
      <c r="BB201" s="16">
        <v>36</v>
      </c>
      <c r="BC201" s="16">
        <v>26</v>
      </c>
      <c r="BD201" s="16">
        <v>0</v>
      </c>
      <c r="BE201" s="16">
        <v>0</v>
      </c>
      <c r="BF201" s="16">
        <v>0</v>
      </c>
      <c r="BG201" s="16">
        <v>0</v>
      </c>
      <c r="BH201" s="16">
        <v>0</v>
      </c>
      <c r="BI201" s="16">
        <v>0</v>
      </c>
      <c r="BJ201" s="16">
        <v>0</v>
      </c>
      <c r="BK201" s="16">
        <v>0.03</v>
      </c>
      <c r="BL201" s="16">
        <v>0</v>
      </c>
      <c r="BM201" s="16">
        <v>0</v>
      </c>
      <c r="BN201" s="16">
        <v>0</v>
      </c>
      <c r="BO201" s="16">
        <v>0</v>
      </c>
      <c r="BP201" s="16">
        <v>0</v>
      </c>
      <c r="BQ201" s="16">
        <v>0</v>
      </c>
      <c r="BR201" s="16">
        <v>0</v>
      </c>
      <c r="BS201" s="16">
        <v>0.02</v>
      </c>
      <c r="BT201" s="16">
        <v>0</v>
      </c>
      <c r="BU201" s="16">
        <v>0</v>
      </c>
      <c r="BV201" s="16">
        <v>0.1</v>
      </c>
      <c r="BW201" s="16">
        <v>0.02</v>
      </c>
      <c r="BX201" s="16">
        <v>0</v>
      </c>
      <c r="BY201" s="16">
        <v>0</v>
      </c>
      <c r="BZ201" s="16">
        <v>0</v>
      </c>
      <c r="CA201" s="16">
        <v>0</v>
      </c>
      <c r="CB201" s="16">
        <v>9.4</v>
      </c>
      <c r="CC201" s="20"/>
      <c r="CD201" s="20"/>
      <c r="CE201" s="16">
        <v>0.17</v>
      </c>
      <c r="CG201" s="16">
        <v>0</v>
      </c>
      <c r="CH201" s="16">
        <v>0</v>
      </c>
      <c r="CI201" s="16">
        <v>0</v>
      </c>
      <c r="CJ201" s="16">
        <v>0</v>
      </c>
      <c r="CK201" s="16">
        <v>0</v>
      </c>
      <c r="CL201" s="16">
        <v>0</v>
      </c>
      <c r="CM201" s="16">
        <v>0</v>
      </c>
      <c r="CN201" s="16">
        <v>0</v>
      </c>
      <c r="CO201" s="16">
        <v>0</v>
      </c>
      <c r="CP201" s="16">
        <v>0</v>
      </c>
      <c r="CQ201" s="16">
        <v>0</v>
      </c>
    </row>
    <row r="202" spans="1:95" s="27" customFormat="1" x14ac:dyDescent="0.25">
      <c r="A202" s="32"/>
      <c r="B202" s="25" t="s">
        <v>112</v>
      </c>
      <c r="C202" s="26"/>
      <c r="D202" s="26">
        <v>19.260000000000002</v>
      </c>
      <c r="E202" s="26">
        <v>12.14</v>
      </c>
      <c r="F202" s="26">
        <v>24.33</v>
      </c>
      <c r="G202" s="26">
        <v>0</v>
      </c>
      <c r="H202" s="26">
        <v>88.59</v>
      </c>
      <c r="I202" s="26">
        <v>637.44000000000005</v>
      </c>
      <c r="J202" s="26">
        <v>7.2</v>
      </c>
      <c r="K202" s="26">
        <v>7.25</v>
      </c>
      <c r="L202" s="26">
        <v>7.2</v>
      </c>
      <c r="M202" s="26">
        <v>0</v>
      </c>
      <c r="N202" s="26">
        <v>33.76</v>
      </c>
      <c r="O202" s="26">
        <v>48.08</v>
      </c>
      <c r="P202" s="26">
        <v>6.74</v>
      </c>
      <c r="Q202" s="26">
        <v>0</v>
      </c>
      <c r="R202" s="26">
        <v>0</v>
      </c>
      <c r="S202" s="26">
        <v>0.85</v>
      </c>
      <c r="T202" s="26">
        <v>4.87</v>
      </c>
      <c r="U202" s="26">
        <v>263.57</v>
      </c>
      <c r="V202" s="26">
        <v>735.8</v>
      </c>
      <c r="W202" s="26">
        <v>67.62</v>
      </c>
      <c r="X202" s="26">
        <v>75.510000000000005</v>
      </c>
      <c r="Y202" s="26">
        <v>250.71</v>
      </c>
      <c r="Z202" s="26">
        <v>4.21</v>
      </c>
      <c r="AA202" s="26">
        <v>31.8</v>
      </c>
      <c r="AB202" s="26">
        <v>1682.12</v>
      </c>
      <c r="AC202" s="26">
        <v>432.36</v>
      </c>
      <c r="AD202" s="26">
        <v>6.37</v>
      </c>
      <c r="AE202" s="26">
        <v>0.24</v>
      </c>
      <c r="AF202" s="26">
        <v>0.33</v>
      </c>
      <c r="AG202" s="26">
        <v>5.57</v>
      </c>
      <c r="AH202" s="26">
        <v>12.91</v>
      </c>
      <c r="AI202" s="26">
        <v>8.81</v>
      </c>
      <c r="AJ202" s="27">
        <v>0</v>
      </c>
      <c r="AK202" s="27">
        <v>244.7</v>
      </c>
      <c r="AL202" s="27">
        <v>204.85</v>
      </c>
      <c r="AM202" s="27">
        <v>352.23</v>
      </c>
      <c r="AN202" s="27">
        <v>190.56</v>
      </c>
      <c r="AO202" s="27">
        <v>84.57</v>
      </c>
      <c r="AP202" s="27">
        <v>161.59</v>
      </c>
      <c r="AQ202" s="27">
        <v>67</v>
      </c>
      <c r="AR202" s="27">
        <v>246.05</v>
      </c>
      <c r="AS202" s="27">
        <v>246.03</v>
      </c>
      <c r="AT202" s="27">
        <v>335.86</v>
      </c>
      <c r="AU202" s="27">
        <v>387.04</v>
      </c>
      <c r="AV202" s="27">
        <v>100.91</v>
      </c>
      <c r="AW202" s="27">
        <v>211.78</v>
      </c>
      <c r="AX202" s="27">
        <v>1099.06</v>
      </c>
      <c r="AY202" s="27">
        <v>0</v>
      </c>
      <c r="AZ202" s="27">
        <v>273.81</v>
      </c>
      <c r="BA202" s="27">
        <v>210.53</v>
      </c>
      <c r="BB202" s="27">
        <v>166.66</v>
      </c>
      <c r="BC202" s="27">
        <v>87.63</v>
      </c>
      <c r="BD202" s="27">
        <v>0.09</v>
      </c>
      <c r="BE202" s="27">
        <v>0.02</v>
      </c>
      <c r="BF202" s="27">
        <v>0.02</v>
      </c>
      <c r="BG202" s="27">
        <v>0.05</v>
      </c>
      <c r="BH202" s="27">
        <v>0.06</v>
      </c>
      <c r="BI202" s="27">
        <v>0.2</v>
      </c>
      <c r="BJ202" s="27">
        <v>0</v>
      </c>
      <c r="BK202" s="27">
        <v>1.27</v>
      </c>
      <c r="BL202" s="27">
        <v>0</v>
      </c>
      <c r="BM202" s="27">
        <v>0.56000000000000005</v>
      </c>
      <c r="BN202" s="27">
        <v>0.03</v>
      </c>
      <c r="BO202" s="27">
        <v>0.06</v>
      </c>
      <c r="BP202" s="27">
        <v>0</v>
      </c>
      <c r="BQ202" s="27">
        <v>0</v>
      </c>
      <c r="BR202" s="27">
        <v>0.08</v>
      </c>
      <c r="BS202" s="27">
        <v>2.75</v>
      </c>
      <c r="BT202" s="27">
        <v>0</v>
      </c>
      <c r="BU202" s="27">
        <v>0</v>
      </c>
      <c r="BV202" s="27">
        <v>5.86</v>
      </c>
      <c r="BW202" s="27">
        <v>0.02</v>
      </c>
      <c r="BX202" s="27">
        <v>0</v>
      </c>
      <c r="BY202" s="27">
        <v>0</v>
      </c>
      <c r="BZ202" s="27">
        <v>0</v>
      </c>
      <c r="CA202" s="27">
        <v>0</v>
      </c>
      <c r="CB202" s="27">
        <v>521.32000000000005</v>
      </c>
      <c r="CC202" s="14"/>
      <c r="CD202" s="14" t="e">
        <f>$I$202/#REF!*100</f>
        <v>#REF!</v>
      </c>
      <c r="CE202" s="27">
        <v>312.14999999999998</v>
      </c>
      <c r="CG202" s="27">
        <v>0</v>
      </c>
      <c r="CH202" s="27">
        <v>0</v>
      </c>
      <c r="CI202" s="27">
        <v>0</v>
      </c>
      <c r="CJ202" s="27">
        <v>0</v>
      </c>
      <c r="CK202" s="27">
        <v>0</v>
      </c>
      <c r="CL202" s="27">
        <v>0</v>
      </c>
      <c r="CM202" s="27">
        <v>0</v>
      </c>
      <c r="CN202" s="27">
        <v>0</v>
      </c>
      <c r="CO202" s="27">
        <v>0</v>
      </c>
      <c r="CP202" s="27">
        <v>18.600000000000001</v>
      </c>
      <c r="CQ202" s="27">
        <v>1.2</v>
      </c>
    </row>
    <row r="203" spans="1:95" x14ac:dyDescent="0.25">
      <c r="A203" s="29"/>
      <c r="B203" s="17" t="s">
        <v>113</v>
      </c>
    </row>
    <row r="204" spans="1:95" s="23" customFormat="1" x14ac:dyDescent="0.25">
      <c r="A204" s="30" t="s">
        <v>218</v>
      </c>
      <c r="B204" s="21" t="s">
        <v>169</v>
      </c>
      <c r="C204" s="22" t="str">
        <f>"70"</f>
        <v>70</v>
      </c>
      <c r="D204" s="22">
        <v>6.48</v>
      </c>
      <c r="E204" s="22">
        <v>6.89</v>
      </c>
      <c r="F204" s="22">
        <v>10.48</v>
      </c>
      <c r="G204" s="22">
        <v>0</v>
      </c>
      <c r="H204" s="22">
        <v>1.1599999999999999</v>
      </c>
      <c r="I204" s="22">
        <v>124.74363182615414</v>
      </c>
      <c r="J204" s="22">
        <v>5.37</v>
      </c>
      <c r="K204" s="22">
        <v>0.16</v>
      </c>
      <c r="L204" s="22">
        <v>5.37</v>
      </c>
      <c r="M204" s="22">
        <v>0</v>
      </c>
      <c r="N204" s="22">
        <v>1.1599999999999999</v>
      </c>
      <c r="O204" s="22">
        <v>0</v>
      </c>
      <c r="P204" s="22">
        <v>0</v>
      </c>
      <c r="Q204" s="22">
        <v>0</v>
      </c>
      <c r="R204" s="22">
        <v>0</v>
      </c>
      <c r="S204" s="22">
        <v>0.02</v>
      </c>
      <c r="T204" s="22">
        <v>1.26</v>
      </c>
      <c r="U204" s="22">
        <v>240.7</v>
      </c>
      <c r="V204" s="22">
        <v>86.24</v>
      </c>
      <c r="W204" s="22">
        <v>46.53</v>
      </c>
      <c r="X204" s="22">
        <v>7.59</v>
      </c>
      <c r="Y204" s="22">
        <v>99.28</v>
      </c>
      <c r="Z204" s="22">
        <v>1.1299999999999999</v>
      </c>
      <c r="AA204" s="22">
        <v>107.01</v>
      </c>
      <c r="AB204" s="22">
        <v>47.11</v>
      </c>
      <c r="AC204" s="22">
        <v>178.41</v>
      </c>
      <c r="AD204" s="22">
        <v>0.37</v>
      </c>
      <c r="AE204" s="22">
        <v>0.03</v>
      </c>
      <c r="AF204" s="22">
        <v>0.2</v>
      </c>
      <c r="AG204" s="22">
        <v>0.09</v>
      </c>
      <c r="AH204" s="22">
        <v>1.99</v>
      </c>
      <c r="AI204" s="22">
        <v>0.1</v>
      </c>
      <c r="AJ204" s="23">
        <v>0</v>
      </c>
      <c r="AK204" s="23">
        <v>362.71</v>
      </c>
      <c r="AL204" s="23">
        <v>280.79000000000002</v>
      </c>
      <c r="AM204" s="23">
        <v>508.54</v>
      </c>
      <c r="AN204" s="23">
        <v>424.11</v>
      </c>
      <c r="AO204" s="23">
        <v>199.01</v>
      </c>
      <c r="AP204" s="23">
        <v>287.18</v>
      </c>
      <c r="AQ204" s="23">
        <v>97.08</v>
      </c>
      <c r="AR204" s="23">
        <v>306.58</v>
      </c>
      <c r="AS204" s="23">
        <v>333.47</v>
      </c>
      <c r="AT204" s="23">
        <v>369.11</v>
      </c>
      <c r="AU204" s="23">
        <v>577.1</v>
      </c>
      <c r="AV204" s="23">
        <v>160.38999999999999</v>
      </c>
      <c r="AW204" s="23">
        <v>195.51</v>
      </c>
      <c r="AX204" s="23">
        <v>834.82</v>
      </c>
      <c r="AY204" s="23">
        <v>6.55</v>
      </c>
      <c r="AZ204" s="23">
        <v>187.08</v>
      </c>
      <c r="BA204" s="23">
        <v>436.18</v>
      </c>
      <c r="BB204" s="23">
        <v>224.25</v>
      </c>
      <c r="BC204" s="23">
        <v>137.41999999999999</v>
      </c>
      <c r="BD204" s="23">
        <v>0.22</v>
      </c>
      <c r="BE204" s="23">
        <v>0.05</v>
      </c>
      <c r="BF204" s="23">
        <v>0.04</v>
      </c>
      <c r="BG204" s="23">
        <v>0.11</v>
      </c>
      <c r="BH204" s="23">
        <v>0.14000000000000001</v>
      </c>
      <c r="BI204" s="23">
        <v>0.47</v>
      </c>
      <c r="BJ204" s="23">
        <v>0</v>
      </c>
      <c r="BK204" s="23">
        <v>1.47</v>
      </c>
      <c r="BL204" s="23">
        <v>0</v>
      </c>
      <c r="BM204" s="23">
        <v>0.45</v>
      </c>
      <c r="BN204" s="23">
        <v>0</v>
      </c>
      <c r="BO204" s="23">
        <v>0</v>
      </c>
      <c r="BP204" s="23">
        <v>0</v>
      </c>
      <c r="BQ204" s="23">
        <v>0</v>
      </c>
      <c r="BR204" s="23">
        <v>0.17</v>
      </c>
      <c r="BS204" s="23">
        <v>1.36</v>
      </c>
      <c r="BT204" s="23">
        <v>0</v>
      </c>
      <c r="BU204" s="23">
        <v>0</v>
      </c>
      <c r="BV204" s="23">
        <v>0.05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55.51</v>
      </c>
      <c r="CC204" s="24"/>
      <c r="CD204" s="24"/>
      <c r="CE204" s="23">
        <v>114.86</v>
      </c>
      <c r="CG204" s="23">
        <v>0</v>
      </c>
      <c r="CH204" s="23">
        <v>0</v>
      </c>
      <c r="CI204" s="23">
        <v>0</v>
      </c>
      <c r="CJ204" s="23">
        <v>0</v>
      </c>
      <c r="CK204" s="23">
        <v>0</v>
      </c>
      <c r="CL204" s="23">
        <v>0</v>
      </c>
      <c r="CM204" s="23">
        <v>0</v>
      </c>
      <c r="CN204" s="23">
        <v>0</v>
      </c>
      <c r="CO204" s="23">
        <v>0</v>
      </c>
      <c r="CP204" s="23">
        <v>0</v>
      </c>
      <c r="CQ204" s="23">
        <v>0.63</v>
      </c>
    </row>
    <row r="205" spans="1:95" s="23" customFormat="1" x14ac:dyDescent="0.25">
      <c r="A205" s="30" t="str">
        <f>"300"</f>
        <v>300</v>
      </c>
      <c r="B205" s="21" t="s">
        <v>103</v>
      </c>
      <c r="C205" s="22" t="str">
        <f>"180"</f>
        <v>180</v>
      </c>
      <c r="D205" s="22">
        <v>7.0000000000000007E-2</v>
      </c>
      <c r="E205" s="22">
        <v>0</v>
      </c>
      <c r="F205" s="22">
        <v>0.02</v>
      </c>
      <c r="G205" s="22">
        <v>0.02</v>
      </c>
      <c r="H205" s="22">
        <v>8.2200000000000006</v>
      </c>
      <c r="I205" s="22">
        <v>31.597754399999996</v>
      </c>
      <c r="J205" s="22">
        <v>0</v>
      </c>
      <c r="K205" s="22">
        <v>0</v>
      </c>
      <c r="L205" s="22">
        <v>0</v>
      </c>
      <c r="M205" s="22">
        <v>0</v>
      </c>
      <c r="N205" s="22">
        <v>8.19</v>
      </c>
      <c r="O205" s="22">
        <v>0</v>
      </c>
      <c r="P205" s="22">
        <v>0.04</v>
      </c>
      <c r="Q205" s="22">
        <v>0</v>
      </c>
      <c r="R205" s="22">
        <v>0</v>
      </c>
      <c r="S205" s="22">
        <v>0</v>
      </c>
      <c r="T205" s="22">
        <v>0.03</v>
      </c>
      <c r="U205" s="22">
        <v>0.09</v>
      </c>
      <c r="V205" s="22">
        <v>0.24</v>
      </c>
      <c r="W205" s="22">
        <v>0.24</v>
      </c>
      <c r="X205" s="22">
        <v>0</v>
      </c>
      <c r="Y205" s="22">
        <v>0</v>
      </c>
      <c r="Z205" s="22">
        <v>0.02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0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0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171.04</v>
      </c>
      <c r="CC205" s="24"/>
      <c r="CD205" s="24"/>
      <c r="CE205" s="23">
        <v>0</v>
      </c>
      <c r="CG205" s="23">
        <v>0</v>
      </c>
      <c r="CH205" s="23">
        <v>0</v>
      </c>
      <c r="CI205" s="23">
        <v>0</v>
      </c>
      <c r="CJ205" s="23">
        <v>0</v>
      </c>
      <c r="CK205" s="23">
        <v>0</v>
      </c>
      <c r="CL205" s="23">
        <v>0</v>
      </c>
      <c r="CM205" s="23">
        <v>0</v>
      </c>
      <c r="CN205" s="23">
        <v>0</v>
      </c>
      <c r="CO205" s="23">
        <v>0</v>
      </c>
      <c r="CP205" s="23">
        <v>9</v>
      </c>
      <c r="CQ205" s="23">
        <v>0</v>
      </c>
    </row>
    <row r="206" spans="1:95" s="16" customFormat="1" x14ac:dyDescent="0.25">
      <c r="A206" s="31" t="str">
        <f>"1.5"</f>
        <v>1.5</v>
      </c>
      <c r="B206" s="18" t="s">
        <v>162</v>
      </c>
      <c r="C206" s="19" t="str">
        <f>"30"</f>
        <v>30</v>
      </c>
      <c r="D206" s="19">
        <v>2.37</v>
      </c>
      <c r="E206" s="19">
        <v>0</v>
      </c>
      <c r="F206" s="19">
        <v>0.3</v>
      </c>
      <c r="G206" s="19">
        <v>0</v>
      </c>
      <c r="H206" s="19">
        <v>15.48</v>
      </c>
      <c r="I206" s="19">
        <v>73.649999999999991</v>
      </c>
      <c r="J206" s="19">
        <v>0.06</v>
      </c>
      <c r="K206" s="19">
        <v>0</v>
      </c>
      <c r="L206" s="19">
        <v>0.06</v>
      </c>
      <c r="M206" s="19">
        <v>0</v>
      </c>
      <c r="N206" s="19">
        <v>0.63</v>
      </c>
      <c r="O206" s="19">
        <v>13.86</v>
      </c>
      <c r="P206" s="19">
        <v>0.99</v>
      </c>
      <c r="Q206" s="19">
        <v>0</v>
      </c>
      <c r="R206" s="19">
        <v>0</v>
      </c>
      <c r="S206" s="19">
        <v>0.09</v>
      </c>
      <c r="T206" s="19">
        <v>0.45</v>
      </c>
      <c r="U206" s="19">
        <v>0</v>
      </c>
      <c r="V206" s="19">
        <v>39.9</v>
      </c>
      <c r="W206" s="19">
        <v>6.9</v>
      </c>
      <c r="X206" s="19">
        <v>9.9</v>
      </c>
      <c r="Y206" s="19">
        <v>26.1</v>
      </c>
      <c r="Z206" s="19">
        <v>0.6</v>
      </c>
      <c r="AA206" s="19">
        <v>0</v>
      </c>
      <c r="AB206" s="19">
        <v>0</v>
      </c>
      <c r="AC206" s="19">
        <v>0</v>
      </c>
      <c r="AD206" s="19">
        <v>0.39</v>
      </c>
      <c r="AE206" s="19">
        <v>0.05</v>
      </c>
      <c r="AF206" s="19">
        <v>0.02</v>
      </c>
      <c r="AG206" s="19">
        <v>0.48</v>
      </c>
      <c r="AH206" s="19">
        <v>0.93</v>
      </c>
      <c r="AI206" s="19">
        <v>0</v>
      </c>
      <c r="AJ206" s="16">
        <v>0</v>
      </c>
      <c r="AK206" s="16">
        <v>0</v>
      </c>
      <c r="AL206" s="16">
        <v>0</v>
      </c>
      <c r="AM206" s="16">
        <v>0</v>
      </c>
      <c r="AN206" s="16">
        <v>0</v>
      </c>
      <c r="AO206" s="16">
        <v>0</v>
      </c>
      <c r="AP206" s="16">
        <v>0</v>
      </c>
      <c r="AQ206" s="16">
        <v>0</v>
      </c>
      <c r="AR206" s="16">
        <v>0</v>
      </c>
      <c r="AS206" s="16">
        <v>0</v>
      </c>
      <c r="AT206" s="16">
        <v>0</v>
      </c>
      <c r="AU206" s="16">
        <v>0</v>
      </c>
      <c r="AV206" s="16">
        <v>0</v>
      </c>
      <c r="AW206" s="16">
        <v>0</v>
      </c>
      <c r="AX206" s="16">
        <v>0</v>
      </c>
      <c r="AY206" s="16">
        <v>0</v>
      </c>
      <c r="AZ206" s="16">
        <v>0</v>
      </c>
      <c r="BA206" s="16">
        <v>0</v>
      </c>
      <c r="BB206" s="16">
        <v>0</v>
      </c>
      <c r="BC206" s="16">
        <v>0</v>
      </c>
      <c r="BD206" s="16">
        <v>0</v>
      </c>
      <c r="BE206" s="16">
        <v>0</v>
      </c>
      <c r="BF206" s="16">
        <v>0</v>
      </c>
      <c r="BG206" s="16">
        <v>0</v>
      </c>
      <c r="BH206" s="16">
        <v>0</v>
      </c>
      <c r="BI206" s="16">
        <v>0</v>
      </c>
      <c r="BJ206" s="16">
        <v>0</v>
      </c>
      <c r="BK206" s="16">
        <v>0</v>
      </c>
      <c r="BL206" s="16">
        <v>0</v>
      </c>
      <c r="BM206" s="16">
        <v>0</v>
      </c>
      <c r="BN206" s="16">
        <v>0</v>
      </c>
      <c r="BO206" s="16">
        <v>0</v>
      </c>
      <c r="BP206" s="16">
        <v>0</v>
      </c>
      <c r="BQ206" s="16">
        <v>0</v>
      </c>
      <c r="BR206" s="16">
        <v>0</v>
      </c>
      <c r="BS206" s="16">
        <v>0</v>
      </c>
      <c r="BT206" s="16">
        <v>0</v>
      </c>
      <c r="BU206" s="16">
        <v>0</v>
      </c>
      <c r="BV206" s="16">
        <v>0</v>
      </c>
      <c r="BW206" s="16">
        <v>0</v>
      </c>
      <c r="BX206" s="16">
        <v>0</v>
      </c>
      <c r="BY206" s="16">
        <v>0</v>
      </c>
      <c r="BZ206" s="16">
        <v>0</v>
      </c>
      <c r="CA206" s="16">
        <v>0</v>
      </c>
      <c r="CB206" s="16">
        <v>11.31</v>
      </c>
      <c r="CC206" s="20"/>
      <c r="CD206" s="20"/>
      <c r="CE206" s="16">
        <v>0</v>
      </c>
      <c r="CG206" s="16">
        <v>0</v>
      </c>
      <c r="CH206" s="16">
        <v>0</v>
      </c>
      <c r="CI206" s="16">
        <v>0</v>
      </c>
      <c r="CJ206" s="16">
        <v>0</v>
      </c>
      <c r="CK206" s="16">
        <v>0</v>
      </c>
      <c r="CL206" s="16">
        <v>0</v>
      </c>
      <c r="CM206" s="16">
        <v>0</v>
      </c>
      <c r="CN206" s="16">
        <v>0</v>
      </c>
      <c r="CO206" s="16">
        <v>0</v>
      </c>
      <c r="CP206" s="16">
        <v>0</v>
      </c>
      <c r="CQ206" s="16">
        <v>0</v>
      </c>
    </row>
    <row r="207" spans="1:95" s="27" customFormat="1" x14ac:dyDescent="0.25">
      <c r="A207" s="32"/>
      <c r="B207" s="25" t="s">
        <v>116</v>
      </c>
      <c r="C207" s="26"/>
      <c r="D207" s="26">
        <v>8.92</v>
      </c>
      <c r="E207" s="26">
        <v>6.89</v>
      </c>
      <c r="F207" s="26">
        <v>10.8</v>
      </c>
      <c r="G207" s="26">
        <v>0.02</v>
      </c>
      <c r="H207" s="26">
        <v>24.87</v>
      </c>
      <c r="I207" s="26">
        <v>229.99</v>
      </c>
      <c r="J207" s="26">
        <v>5.43</v>
      </c>
      <c r="K207" s="26">
        <v>0.16</v>
      </c>
      <c r="L207" s="26">
        <v>5.43</v>
      </c>
      <c r="M207" s="26">
        <v>0</v>
      </c>
      <c r="N207" s="26">
        <v>9.98</v>
      </c>
      <c r="O207" s="26">
        <v>13.86</v>
      </c>
      <c r="P207" s="26">
        <v>1.03</v>
      </c>
      <c r="Q207" s="26">
        <v>0</v>
      </c>
      <c r="R207" s="26">
        <v>0</v>
      </c>
      <c r="S207" s="26">
        <v>0.11</v>
      </c>
      <c r="T207" s="26">
        <v>1.74</v>
      </c>
      <c r="U207" s="26">
        <v>240.79</v>
      </c>
      <c r="V207" s="26">
        <v>126.38</v>
      </c>
      <c r="W207" s="26">
        <v>53.67</v>
      </c>
      <c r="X207" s="26">
        <v>17.489999999999998</v>
      </c>
      <c r="Y207" s="26">
        <v>125.38</v>
      </c>
      <c r="Z207" s="26">
        <v>1.75</v>
      </c>
      <c r="AA207" s="26">
        <v>107.01</v>
      </c>
      <c r="AB207" s="26">
        <v>47.11</v>
      </c>
      <c r="AC207" s="26">
        <v>178.41</v>
      </c>
      <c r="AD207" s="26">
        <v>0.76</v>
      </c>
      <c r="AE207" s="26">
        <v>0.08</v>
      </c>
      <c r="AF207" s="26">
        <v>0.22</v>
      </c>
      <c r="AG207" s="26">
        <v>0.56999999999999995</v>
      </c>
      <c r="AH207" s="26">
        <v>2.92</v>
      </c>
      <c r="AI207" s="26">
        <v>0.1</v>
      </c>
      <c r="AJ207" s="27">
        <v>0</v>
      </c>
      <c r="AK207" s="27">
        <v>362.71</v>
      </c>
      <c r="AL207" s="27">
        <v>280.79000000000002</v>
      </c>
      <c r="AM207" s="27">
        <v>508.54</v>
      </c>
      <c r="AN207" s="27">
        <v>424.11</v>
      </c>
      <c r="AO207" s="27">
        <v>199.01</v>
      </c>
      <c r="AP207" s="27">
        <v>287.18</v>
      </c>
      <c r="AQ207" s="27">
        <v>97.08</v>
      </c>
      <c r="AR207" s="27">
        <v>306.58</v>
      </c>
      <c r="AS207" s="27">
        <v>333.47</v>
      </c>
      <c r="AT207" s="27">
        <v>369.11</v>
      </c>
      <c r="AU207" s="27">
        <v>577.1</v>
      </c>
      <c r="AV207" s="27">
        <v>160.38999999999999</v>
      </c>
      <c r="AW207" s="27">
        <v>195.51</v>
      </c>
      <c r="AX207" s="27">
        <v>834.82</v>
      </c>
      <c r="AY207" s="27">
        <v>6.55</v>
      </c>
      <c r="AZ207" s="27">
        <v>187.08</v>
      </c>
      <c r="BA207" s="27">
        <v>436.18</v>
      </c>
      <c r="BB207" s="27">
        <v>224.25</v>
      </c>
      <c r="BC207" s="27">
        <v>137.41999999999999</v>
      </c>
      <c r="BD207" s="27">
        <v>0.22</v>
      </c>
      <c r="BE207" s="27">
        <v>0.05</v>
      </c>
      <c r="BF207" s="27">
        <v>0.04</v>
      </c>
      <c r="BG207" s="27">
        <v>0.11</v>
      </c>
      <c r="BH207" s="27">
        <v>0.14000000000000001</v>
      </c>
      <c r="BI207" s="27">
        <v>0.47</v>
      </c>
      <c r="BJ207" s="27">
        <v>0</v>
      </c>
      <c r="BK207" s="27">
        <v>1.47</v>
      </c>
      <c r="BL207" s="27">
        <v>0</v>
      </c>
      <c r="BM207" s="27">
        <v>0.45</v>
      </c>
      <c r="BN207" s="27">
        <v>0</v>
      </c>
      <c r="BO207" s="27">
        <v>0</v>
      </c>
      <c r="BP207" s="27">
        <v>0</v>
      </c>
      <c r="BQ207" s="27">
        <v>0</v>
      </c>
      <c r="BR207" s="27">
        <v>0.17</v>
      </c>
      <c r="BS207" s="27">
        <v>1.36</v>
      </c>
      <c r="BT207" s="27">
        <v>0</v>
      </c>
      <c r="BU207" s="27">
        <v>0</v>
      </c>
      <c r="BV207" s="27">
        <v>0.05</v>
      </c>
      <c r="BW207" s="27">
        <v>0</v>
      </c>
      <c r="BX207" s="27">
        <v>0</v>
      </c>
      <c r="BY207" s="27">
        <v>0</v>
      </c>
      <c r="BZ207" s="27">
        <v>0</v>
      </c>
      <c r="CA207" s="27">
        <v>0</v>
      </c>
      <c r="CB207" s="27">
        <v>237.86</v>
      </c>
      <c r="CC207" s="14"/>
      <c r="CD207" s="14" t="e">
        <f>$I$207/#REF!*100</f>
        <v>#REF!</v>
      </c>
      <c r="CE207" s="27">
        <v>114.86</v>
      </c>
      <c r="CG207" s="27">
        <v>0</v>
      </c>
      <c r="CH207" s="27">
        <v>0</v>
      </c>
      <c r="CI207" s="27">
        <v>0</v>
      </c>
      <c r="CJ207" s="27">
        <v>0</v>
      </c>
      <c r="CK207" s="27">
        <v>0</v>
      </c>
      <c r="CL207" s="27">
        <v>0</v>
      </c>
      <c r="CM207" s="27">
        <v>0</v>
      </c>
      <c r="CN207" s="27">
        <v>0</v>
      </c>
      <c r="CO207" s="27">
        <v>0</v>
      </c>
      <c r="CP207" s="27">
        <v>9</v>
      </c>
      <c r="CQ207" s="27">
        <v>0.63</v>
      </c>
    </row>
    <row r="208" spans="1:95" s="27" customFormat="1" x14ac:dyDescent="0.25">
      <c r="A208" s="32"/>
      <c r="B208" s="25" t="s">
        <v>117</v>
      </c>
      <c r="C208" s="26"/>
      <c r="D208" s="26">
        <v>42.76</v>
      </c>
      <c r="E208" s="26">
        <v>24.43</v>
      </c>
      <c r="F208" s="26">
        <v>52.77</v>
      </c>
      <c r="G208" s="26">
        <v>1.82</v>
      </c>
      <c r="H208" s="26">
        <v>240.85</v>
      </c>
      <c r="I208" s="26">
        <v>1571.01</v>
      </c>
      <c r="J208" s="26">
        <v>21.29</v>
      </c>
      <c r="K208" s="26">
        <v>7.71</v>
      </c>
      <c r="L208" s="26">
        <v>20.89</v>
      </c>
      <c r="M208" s="26">
        <v>0</v>
      </c>
      <c r="N208" s="26">
        <v>119.96</v>
      </c>
      <c r="O208" s="26">
        <v>99.06</v>
      </c>
      <c r="P208" s="26">
        <v>21.83</v>
      </c>
      <c r="Q208" s="26">
        <v>0</v>
      </c>
      <c r="R208" s="26">
        <v>0</v>
      </c>
      <c r="S208" s="26">
        <v>6.45</v>
      </c>
      <c r="T208" s="26">
        <v>12.26</v>
      </c>
      <c r="U208" s="26">
        <v>869.73</v>
      </c>
      <c r="V208" s="26">
        <v>2428.96</v>
      </c>
      <c r="W208" s="26">
        <v>457.44</v>
      </c>
      <c r="X208" s="26">
        <v>231.32</v>
      </c>
      <c r="Y208" s="26">
        <v>683.17</v>
      </c>
      <c r="Z208" s="26">
        <v>13.16</v>
      </c>
      <c r="AA208" s="26">
        <v>238.23</v>
      </c>
      <c r="AB208" s="26">
        <v>2099.96</v>
      </c>
      <c r="AC208" s="26">
        <v>760.43</v>
      </c>
      <c r="AD208" s="26">
        <v>9.1999999999999993</v>
      </c>
      <c r="AE208" s="26">
        <v>0.63</v>
      </c>
      <c r="AF208" s="26">
        <v>1</v>
      </c>
      <c r="AG208" s="26">
        <v>8.73</v>
      </c>
      <c r="AH208" s="26">
        <v>19.96</v>
      </c>
      <c r="AI208" s="26">
        <v>252.85</v>
      </c>
      <c r="AJ208" s="27">
        <v>0</v>
      </c>
      <c r="AK208" s="27">
        <v>647.52</v>
      </c>
      <c r="AL208" s="27">
        <v>526.62</v>
      </c>
      <c r="AM208" s="27">
        <v>908.37</v>
      </c>
      <c r="AN208" s="27">
        <v>661.01</v>
      </c>
      <c r="AO208" s="27">
        <v>292.89</v>
      </c>
      <c r="AP208" s="27">
        <v>491.34</v>
      </c>
      <c r="AQ208" s="27">
        <v>175.3</v>
      </c>
      <c r="AR208" s="27">
        <v>595.74</v>
      </c>
      <c r="AS208" s="27">
        <v>613.12</v>
      </c>
      <c r="AT208" s="27">
        <v>737.88</v>
      </c>
      <c r="AU208" s="27">
        <v>1186.42</v>
      </c>
      <c r="AV208" s="27">
        <v>279.92</v>
      </c>
      <c r="AW208" s="27">
        <v>431.08</v>
      </c>
      <c r="AX208" s="27">
        <v>2013.49</v>
      </c>
      <c r="AY208" s="27">
        <v>6.55</v>
      </c>
      <c r="AZ208" s="27">
        <v>484.47</v>
      </c>
      <c r="BA208" s="27">
        <v>682.76</v>
      </c>
      <c r="BB208" s="27">
        <v>412.01</v>
      </c>
      <c r="BC208" s="27">
        <v>233.77</v>
      </c>
      <c r="BD208" s="27">
        <v>0.76</v>
      </c>
      <c r="BE208" s="27">
        <v>0.17</v>
      </c>
      <c r="BF208" s="27">
        <v>0.15</v>
      </c>
      <c r="BG208" s="27">
        <v>0.39</v>
      </c>
      <c r="BH208" s="27">
        <v>0.49</v>
      </c>
      <c r="BI208" s="27">
        <v>1.6</v>
      </c>
      <c r="BJ208" s="27">
        <v>0</v>
      </c>
      <c r="BK208" s="27">
        <v>5.68</v>
      </c>
      <c r="BL208" s="27">
        <v>0</v>
      </c>
      <c r="BM208" s="27">
        <v>1.91</v>
      </c>
      <c r="BN208" s="27">
        <v>0.03</v>
      </c>
      <c r="BO208" s="27">
        <v>0.06</v>
      </c>
      <c r="BP208" s="27">
        <v>0</v>
      </c>
      <c r="BQ208" s="27">
        <v>0</v>
      </c>
      <c r="BR208" s="27">
        <v>0.59</v>
      </c>
      <c r="BS208" s="27">
        <v>6.86</v>
      </c>
      <c r="BT208" s="27">
        <v>0</v>
      </c>
      <c r="BU208" s="27">
        <v>0</v>
      </c>
      <c r="BV208" s="27">
        <v>6.22</v>
      </c>
      <c r="BW208" s="27">
        <v>7.0000000000000007E-2</v>
      </c>
      <c r="BX208" s="27">
        <v>0</v>
      </c>
      <c r="BY208" s="27">
        <v>0</v>
      </c>
      <c r="BZ208" s="27">
        <v>0</v>
      </c>
      <c r="CA208" s="27">
        <v>0</v>
      </c>
      <c r="CB208" s="27">
        <v>1369.95</v>
      </c>
      <c r="CC208" s="14"/>
      <c r="CD208" s="14"/>
      <c r="CE208" s="27">
        <v>588.22</v>
      </c>
      <c r="CG208" s="27">
        <v>14</v>
      </c>
      <c r="CH208" s="27">
        <v>5</v>
      </c>
      <c r="CI208" s="27">
        <v>9.5</v>
      </c>
      <c r="CJ208" s="27">
        <v>750</v>
      </c>
      <c r="CK208" s="27">
        <v>396</v>
      </c>
      <c r="CL208" s="27">
        <v>573</v>
      </c>
      <c r="CM208" s="27">
        <v>46.8</v>
      </c>
      <c r="CN208" s="27">
        <v>46.8</v>
      </c>
      <c r="CO208" s="27">
        <v>46.8</v>
      </c>
      <c r="CP208" s="27">
        <v>40.96</v>
      </c>
      <c r="CQ208" s="27">
        <v>2.5299999999999998</v>
      </c>
    </row>
    <row r="209" spans="1:95" x14ac:dyDescent="0.25">
      <c r="A209" s="29"/>
      <c r="B209" s="8" t="s">
        <v>118</v>
      </c>
      <c r="D209" s="10">
        <v>11</v>
      </c>
      <c r="F209" s="10">
        <v>31</v>
      </c>
      <c r="H209" s="10">
        <v>57</v>
      </c>
    </row>
    <row r="210" spans="1:95" x14ac:dyDescent="0.25">
      <c r="A210" s="29"/>
    </row>
    <row r="212" spans="1:95" ht="29.25" customHeight="1" x14ac:dyDescent="0.25">
      <c r="A212" s="34" t="s">
        <v>93</v>
      </c>
      <c r="B212" s="33" t="s">
        <v>94</v>
      </c>
      <c r="C212" s="33" t="s">
        <v>73</v>
      </c>
      <c r="D212" s="36" t="s">
        <v>0</v>
      </c>
      <c r="E212" s="37"/>
      <c r="F212" s="36" t="s">
        <v>1</v>
      </c>
      <c r="G212" s="37"/>
      <c r="H212" s="33" t="s">
        <v>74</v>
      </c>
      <c r="I212" s="33" t="s">
        <v>95</v>
      </c>
      <c r="J212" s="11" t="s">
        <v>2</v>
      </c>
      <c r="K212" s="11" t="s">
        <v>3</v>
      </c>
      <c r="L212" s="11" t="s">
        <v>65</v>
      </c>
      <c r="M212" s="11" t="s">
        <v>4</v>
      </c>
      <c r="N212" s="11" t="s">
        <v>5</v>
      </c>
      <c r="O212" s="11" t="s">
        <v>6</v>
      </c>
      <c r="P212" s="11" t="s">
        <v>7</v>
      </c>
      <c r="Q212" s="11" t="s">
        <v>8</v>
      </c>
      <c r="R212" s="11" t="s">
        <v>9</v>
      </c>
      <c r="S212" s="11" t="s">
        <v>10</v>
      </c>
      <c r="T212" s="11" t="s">
        <v>11</v>
      </c>
      <c r="U212" s="11" t="s">
        <v>12</v>
      </c>
      <c r="V212" s="11" t="s">
        <v>13</v>
      </c>
      <c r="W212" s="33" t="s">
        <v>70</v>
      </c>
      <c r="X212" s="33"/>
      <c r="Y212" s="33"/>
      <c r="Z212" s="33"/>
      <c r="AA212" s="15" t="s">
        <v>69</v>
      </c>
      <c r="AB212" s="15"/>
      <c r="AC212" s="15"/>
      <c r="AD212" s="15"/>
      <c r="AE212" s="15"/>
      <c r="AF212" s="15"/>
      <c r="AG212" s="15"/>
      <c r="AH212" s="15"/>
      <c r="AI212" s="33" t="s">
        <v>79</v>
      </c>
      <c r="AJ212" s="16" t="s">
        <v>21</v>
      </c>
      <c r="AK212" s="16" t="s">
        <v>22</v>
      </c>
      <c r="AL212" s="16" t="s">
        <v>23</v>
      </c>
      <c r="AM212" s="16" t="s">
        <v>24</v>
      </c>
      <c r="AN212" s="16" t="s">
        <v>25</v>
      </c>
      <c r="AO212" s="16" t="s">
        <v>26</v>
      </c>
      <c r="AP212" s="16" t="s">
        <v>27</v>
      </c>
      <c r="AQ212" s="16" t="s">
        <v>28</v>
      </c>
      <c r="AR212" s="16" t="s">
        <v>29</v>
      </c>
      <c r="AS212" s="16" t="s">
        <v>30</v>
      </c>
      <c r="AT212" s="16" t="s">
        <v>31</v>
      </c>
      <c r="AU212" s="16" t="s">
        <v>32</v>
      </c>
      <c r="AV212" s="16" t="s">
        <v>33</v>
      </c>
      <c r="AW212" s="16" t="s">
        <v>34</v>
      </c>
      <c r="AX212" s="16" t="s">
        <v>35</v>
      </c>
      <c r="AY212" s="16" t="s">
        <v>36</v>
      </c>
      <c r="AZ212" s="16" t="s">
        <v>37</v>
      </c>
      <c r="BA212" s="16" t="s">
        <v>38</v>
      </c>
      <c r="BB212" s="16" t="s">
        <v>39</v>
      </c>
      <c r="BC212" s="16" t="s">
        <v>40</v>
      </c>
      <c r="BD212" s="16" t="s">
        <v>41</v>
      </c>
      <c r="BE212" s="16" t="s">
        <v>42</v>
      </c>
      <c r="BF212" s="16" t="s">
        <v>43</v>
      </c>
      <c r="BG212" s="16" t="s">
        <v>44</v>
      </c>
      <c r="BH212" s="16" t="s">
        <v>45</v>
      </c>
      <c r="BI212" s="16" t="s">
        <v>46</v>
      </c>
      <c r="BJ212" s="16" t="s">
        <v>47</v>
      </c>
      <c r="BK212" s="16" t="s">
        <v>48</v>
      </c>
      <c r="BL212" s="16" t="s">
        <v>49</v>
      </c>
      <c r="BM212" s="16" t="s">
        <v>50</v>
      </c>
      <c r="BN212" s="16" t="s">
        <v>51</v>
      </c>
      <c r="BO212" s="16" t="s">
        <v>52</v>
      </c>
      <c r="BP212" s="16" t="s">
        <v>53</v>
      </c>
      <c r="BQ212" s="16" t="s">
        <v>54</v>
      </c>
      <c r="BR212" s="16" t="s">
        <v>55</v>
      </c>
      <c r="BS212" s="16" t="s">
        <v>56</v>
      </c>
      <c r="BT212" s="16" t="s">
        <v>57</v>
      </c>
      <c r="BU212" s="16" t="s">
        <v>58</v>
      </c>
      <c r="BV212" s="16" t="s">
        <v>59</v>
      </c>
      <c r="BW212" s="16" t="s">
        <v>60</v>
      </c>
      <c r="BX212" s="16" t="s">
        <v>61</v>
      </c>
      <c r="BY212" s="16" t="s">
        <v>62</v>
      </c>
      <c r="BZ212" s="16" t="s">
        <v>63</v>
      </c>
      <c r="CA212" s="16" t="s">
        <v>64</v>
      </c>
      <c r="CB212" s="16"/>
      <c r="CC212" s="33" t="s">
        <v>80</v>
      </c>
      <c r="CD212" s="33" t="s">
        <v>81</v>
      </c>
      <c r="CE212" s="33"/>
      <c r="CF212" s="33"/>
      <c r="CG212" s="33" t="s">
        <v>82</v>
      </c>
      <c r="CH212" s="33" t="s">
        <v>83</v>
      </c>
      <c r="CI212" s="33" t="s">
        <v>84</v>
      </c>
      <c r="CJ212" s="33" t="s">
        <v>85</v>
      </c>
      <c r="CK212" s="33" t="s">
        <v>86</v>
      </c>
      <c r="CL212" s="33" t="s">
        <v>87</v>
      </c>
      <c r="CM212" s="33" t="s">
        <v>88</v>
      </c>
      <c r="CN212" s="33" t="s">
        <v>89</v>
      </c>
      <c r="CO212" s="33" t="s">
        <v>90</v>
      </c>
      <c r="CP212" s="33" t="s">
        <v>91</v>
      </c>
      <c r="CQ212" s="33" t="s">
        <v>92</v>
      </c>
    </row>
    <row r="213" spans="1:95" ht="15.75" customHeight="1" x14ac:dyDescent="0.25">
      <c r="A213" s="35"/>
      <c r="B213" s="33"/>
      <c r="C213" s="33"/>
      <c r="D213" s="38"/>
      <c r="E213" s="39"/>
      <c r="F213" s="38"/>
      <c r="G213" s="39"/>
      <c r="H213" s="33"/>
      <c r="I213" s="33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 t="s">
        <v>14</v>
      </c>
      <c r="X213" s="11" t="s">
        <v>15</v>
      </c>
      <c r="Y213" s="11" t="s">
        <v>16</v>
      </c>
      <c r="Z213" s="11" t="s">
        <v>17</v>
      </c>
      <c r="AA213" s="11" t="s">
        <v>66</v>
      </c>
      <c r="AB213" s="11" t="s">
        <v>18</v>
      </c>
      <c r="AC213" s="11" t="s">
        <v>67</v>
      </c>
      <c r="AD213" s="11" t="s">
        <v>68</v>
      </c>
      <c r="AE213" s="11" t="s">
        <v>71</v>
      </c>
      <c r="AF213" s="11" t="s">
        <v>72</v>
      </c>
      <c r="AG213" s="11" t="s">
        <v>19</v>
      </c>
      <c r="AH213" s="11" t="s">
        <v>20</v>
      </c>
      <c r="AI213" s="33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</row>
    <row r="214" spans="1:95" x14ac:dyDescent="0.25">
      <c r="A214" s="29"/>
      <c r="B214" s="17" t="s">
        <v>170</v>
      </c>
    </row>
    <row r="215" spans="1:95" x14ac:dyDescent="0.25">
      <c r="A215" s="29"/>
      <c r="B215" s="17" t="s">
        <v>99</v>
      </c>
    </row>
    <row r="216" spans="1:95" s="23" customFormat="1" ht="31.5" x14ac:dyDescent="0.25">
      <c r="A216" s="30" t="str">
        <f>"1.5"</f>
        <v>1.5</v>
      </c>
      <c r="B216" s="21" t="s">
        <v>223</v>
      </c>
      <c r="C216" s="22" t="str">
        <f>"30"</f>
        <v>30</v>
      </c>
      <c r="D216" s="22">
        <v>2.37</v>
      </c>
      <c r="E216" s="22">
        <v>0</v>
      </c>
      <c r="F216" s="22">
        <v>0.3</v>
      </c>
      <c r="G216" s="22">
        <v>0</v>
      </c>
      <c r="H216" s="22">
        <v>15.48</v>
      </c>
      <c r="I216" s="22">
        <v>73.649999999999991</v>
      </c>
      <c r="J216" s="22">
        <v>0.06</v>
      </c>
      <c r="K216" s="22">
        <v>0</v>
      </c>
      <c r="L216" s="22">
        <v>0.06</v>
      </c>
      <c r="M216" s="22">
        <v>0</v>
      </c>
      <c r="N216" s="22">
        <v>0.63</v>
      </c>
      <c r="O216" s="22">
        <v>13.86</v>
      </c>
      <c r="P216" s="22">
        <v>0.99</v>
      </c>
      <c r="Q216" s="22">
        <v>0</v>
      </c>
      <c r="R216" s="22">
        <v>0</v>
      </c>
      <c r="S216" s="22">
        <v>0.09</v>
      </c>
      <c r="T216" s="22">
        <v>0.45</v>
      </c>
      <c r="U216" s="22">
        <v>0</v>
      </c>
      <c r="V216" s="22">
        <v>39.9</v>
      </c>
      <c r="W216" s="22">
        <v>6.9</v>
      </c>
      <c r="X216" s="22">
        <v>9.9</v>
      </c>
      <c r="Y216" s="22">
        <v>26.1</v>
      </c>
      <c r="Z216" s="22">
        <v>0.6</v>
      </c>
      <c r="AA216" s="22">
        <v>0</v>
      </c>
      <c r="AB216" s="22">
        <v>0</v>
      </c>
      <c r="AC216" s="22">
        <v>0</v>
      </c>
      <c r="AD216" s="22">
        <v>0.39</v>
      </c>
      <c r="AE216" s="22">
        <v>0.05</v>
      </c>
      <c r="AF216" s="22">
        <v>0.02</v>
      </c>
      <c r="AG216" s="22">
        <v>0.48</v>
      </c>
      <c r="AH216" s="22">
        <v>0.93</v>
      </c>
      <c r="AI216" s="22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3">
        <v>0</v>
      </c>
      <c r="AP216" s="23">
        <v>0</v>
      </c>
      <c r="AQ216" s="23">
        <v>0</v>
      </c>
      <c r="AR216" s="23">
        <v>0</v>
      </c>
      <c r="AS216" s="23">
        <v>0</v>
      </c>
      <c r="AT216" s="23">
        <v>0</v>
      </c>
      <c r="AU216" s="23">
        <v>0</v>
      </c>
      <c r="AV216" s="23">
        <v>0</v>
      </c>
      <c r="AW216" s="23">
        <v>0</v>
      </c>
      <c r="AX216" s="23">
        <v>0</v>
      </c>
      <c r="AY216" s="23">
        <v>0</v>
      </c>
      <c r="AZ216" s="23">
        <v>0</v>
      </c>
      <c r="BA216" s="23">
        <v>0</v>
      </c>
      <c r="BB216" s="23">
        <v>0</v>
      </c>
      <c r="BC216" s="23">
        <v>0</v>
      </c>
      <c r="BD216" s="23">
        <v>0</v>
      </c>
      <c r="BE216" s="23">
        <v>0</v>
      </c>
      <c r="BF216" s="23">
        <v>0</v>
      </c>
      <c r="BG216" s="23">
        <v>0</v>
      </c>
      <c r="BH216" s="23">
        <v>0</v>
      </c>
      <c r="BI216" s="23">
        <v>0</v>
      </c>
      <c r="BJ216" s="23">
        <v>0</v>
      </c>
      <c r="BK216" s="23">
        <v>0</v>
      </c>
      <c r="BL216" s="23">
        <v>0</v>
      </c>
      <c r="BM216" s="23">
        <v>0</v>
      </c>
      <c r="BN216" s="23">
        <v>0</v>
      </c>
      <c r="BO216" s="23">
        <v>0</v>
      </c>
      <c r="BP216" s="23">
        <v>0</v>
      </c>
      <c r="BQ216" s="23">
        <v>0</v>
      </c>
      <c r="BR216" s="23">
        <v>0</v>
      </c>
      <c r="BS216" s="23">
        <v>0</v>
      </c>
      <c r="BT216" s="23">
        <v>0</v>
      </c>
      <c r="BU216" s="23">
        <v>0</v>
      </c>
      <c r="BV216" s="23">
        <v>0</v>
      </c>
      <c r="BW216" s="23">
        <v>0</v>
      </c>
      <c r="BX216" s="23">
        <v>0</v>
      </c>
      <c r="BY216" s="23">
        <v>0</v>
      </c>
      <c r="BZ216" s="23">
        <v>0</v>
      </c>
      <c r="CA216" s="23">
        <v>0</v>
      </c>
      <c r="CB216" s="23">
        <v>11.31</v>
      </c>
      <c r="CC216" s="24"/>
      <c r="CD216" s="24"/>
      <c r="CE216" s="23">
        <v>0</v>
      </c>
      <c r="CG216" s="23">
        <v>0</v>
      </c>
      <c r="CH216" s="23">
        <v>0</v>
      </c>
      <c r="CI216" s="23">
        <v>0</v>
      </c>
      <c r="CJ216" s="23">
        <v>0</v>
      </c>
      <c r="CK216" s="23">
        <v>0</v>
      </c>
      <c r="CL216" s="23">
        <v>0</v>
      </c>
      <c r="CM216" s="23">
        <v>0</v>
      </c>
      <c r="CN216" s="23">
        <v>0</v>
      </c>
      <c r="CO216" s="23">
        <v>0</v>
      </c>
      <c r="CP216" s="23">
        <v>0</v>
      </c>
      <c r="CQ216" s="23">
        <v>0</v>
      </c>
    </row>
    <row r="217" spans="1:95" s="23" customFormat="1" x14ac:dyDescent="0.25">
      <c r="A217" s="30" t="s">
        <v>195</v>
      </c>
      <c r="B217" s="21" t="s">
        <v>120</v>
      </c>
      <c r="C217" s="22" t="str">
        <f>"10"</f>
        <v>10</v>
      </c>
      <c r="D217" s="22">
        <v>2.63</v>
      </c>
      <c r="E217" s="22">
        <v>2.63</v>
      </c>
      <c r="F217" s="22">
        <v>2.66</v>
      </c>
      <c r="G217" s="22">
        <v>0</v>
      </c>
      <c r="H217" s="22">
        <v>0</v>
      </c>
      <c r="I217" s="22">
        <v>35.06</v>
      </c>
      <c r="J217" s="22">
        <v>1.53</v>
      </c>
      <c r="K217" s="22">
        <v>0</v>
      </c>
      <c r="L217" s="22">
        <v>1.53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0.2</v>
      </c>
      <c r="T217" s="22">
        <v>0.43</v>
      </c>
      <c r="U217" s="22">
        <v>0</v>
      </c>
      <c r="V217" s="22">
        <v>10</v>
      </c>
      <c r="W217" s="22">
        <v>100</v>
      </c>
      <c r="X217" s="22">
        <v>5.5</v>
      </c>
      <c r="Y217" s="22">
        <v>60</v>
      </c>
      <c r="Z217" s="22">
        <v>7.0000000000000007E-2</v>
      </c>
      <c r="AA217" s="22">
        <v>21</v>
      </c>
      <c r="AB217" s="22">
        <v>17</v>
      </c>
      <c r="AC217" s="22">
        <v>23.8</v>
      </c>
      <c r="AD217" s="22">
        <v>0.04</v>
      </c>
      <c r="AE217" s="22">
        <v>0</v>
      </c>
      <c r="AF217" s="22">
        <v>0.04</v>
      </c>
      <c r="AG217" s="22">
        <v>0.02</v>
      </c>
      <c r="AH217" s="22">
        <v>0.68</v>
      </c>
      <c r="AI217" s="22">
        <v>7.0000000000000007E-2</v>
      </c>
      <c r="AJ217" s="23">
        <v>0</v>
      </c>
      <c r="AK217" s="23">
        <v>157</v>
      </c>
      <c r="AL217" s="23">
        <v>117</v>
      </c>
      <c r="AM217" s="23">
        <v>230</v>
      </c>
      <c r="AN217" s="23">
        <v>158</v>
      </c>
      <c r="AO217" s="23">
        <v>56</v>
      </c>
      <c r="AP217" s="23">
        <v>95</v>
      </c>
      <c r="AQ217" s="23">
        <v>70</v>
      </c>
      <c r="AR217" s="23">
        <v>134</v>
      </c>
      <c r="AS217" s="23">
        <v>76</v>
      </c>
      <c r="AT217" s="23">
        <v>87</v>
      </c>
      <c r="AU217" s="23">
        <v>156</v>
      </c>
      <c r="AV217" s="23">
        <v>70</v>
      </c>
      <c r="AW217" s="23">
        <v>51</v>
      </c>
      <c r="AX217" s="23">
        <v>517</v>
      </c>
      <c r="AY217" s="23">
        <v>0</v>
      </c>
      <c r="AZ217" s="23">
        <v>273</v>
      </c>
      <c r="BA217" s="23">
        <v>129</v>
      </c>
      <c r="BB217" s="23">
        <v>139</v>
      </c>
      <c r="BC217" s="23">
        <v>21.5</v>
      </c>
      <c r="BD217" s="23">
        <v>0</v>
      </c>
      <c r="BE217" s="23">
        <v>0.01</v>
      </c>
      <c r="BF217" s="23">
        <v>0.04</v>
      </c>
      <c r="BG217" s="23">
        <v>0.11</v>
      </c>
      <c r="BH217" s="23">
        <v>0.13</v>
      </c>
      <c r="BI217" s="23">
        <v>0.33</v>
      </c>
      <c r="BJ217" s="23">
        <v>0.04</v>
      </c>
      <c r="BK217" s="23">
        <v>0.7</v>
      </c>
      <c r="BL217" s="23">
        <v>0.01</v>
      </c>
      <c r="BM217" s="23">
        <v>0.16</v>
      </c>
      <c r="BN217" s="23">
        <v>0.01</v>
      </c>
      <c r="BO217" s="23">
        <v>0</v>
      </c>
      <c r="BP217" s="23">
        <v>0</v>
      </c>
      <c r="BQ217" s="23">
        <v>0</v>
      </c>
      <c r="BR217" s="23">
        <v>7.0000000000000007E-2</v>
      </c>
      <c r="BS217" s="23">
        <v>0.52</v>
      </c>
      <c r="BT217" s="23">
        <v>0</v>
      </c>
      <c r="BU217" s="23">
        <v>0</v>
      </c>
      <c r="BV217" s="23">
        <v>7.0000000000000007E-2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4.08</v>
      </c>
      <c r="CC217" s="24"/>
      <c r="CD217" s="24"/>
      <c r="CE217" s="23">
        <v>23.83</v>
      </c>
      <c r="CG217" s="23">
        <v>0</v>
      </c>
      <c r="CH217" s="23">
        <v>0</v>
      </c>
      <c r="CI217" s="23">
        <v>0</v>
      </c>
      <c r="CJ217" s="23">
        <v>0</v>
      </c>
      <c r="CK217" s="23">
        <v>0</v>
      </c>
      <c r="CL217" s="23">
        <v>0</v>
      </c>
      <c r="CM217" s="23">
        <v>0</v>
      </c>
      <c r="CN217" s="23">
        <v>0</v>
      </c>
      <c r="CO217" s="23">
        <v>0</v>
      </c>
      <c r="CP217" s="23">
        <v>0</v>
      </c>
      <c r="CQ217" s="23">
        <v>0</v>
      </c>
    </row>
    <row r="218" spans="1:95" s="23" customFormat="1" x14ac:dyDescent="0.25">
      <c r="A218" s="30" t="str">
        <f>"210"</f>
        <v>210</v>
      </c>
      <c r="B218" s="21" t="s">
        <v>171</v>
      </c>
      <c r="C218" s="22" t="str">
        <f>"180"</f>
        <v>180</v>
      </c>
      <c r="D218" s="22">
        <v>5.53</v>
      </c>
      <c r="E218" s="22">
        <v>2.59</v>
      </c>
      <c r="F218" s="22">
        <v>7.55</v>
      </c>
      <c r="G218" s="22">
        <v>0</v>
      </c>
      <c r="H218" s="22">
        <v>30.32</v>
      </c>
      <c r="I218" s="22">
        <v>209.91143519999997</v>
      </c>
      <c r="J218" s="22">
        <v>4.51</v>
      </c>
      <c r="K218" s="22">
        <v>0.12</v>
      </c>
      <c r="L218" s="22">
        <v>4.51</v>
      </c>
      <c r="M218" s="22">
        <v>0</v>
      </c>
      <c r="N218" s="22">
        <v>8.8699999999999992</v>
      </c>
      <c r="O218" s="22">
        <v>20.45</v>
      </c>
      <c r="P218" s="22">
        <v>1</v>
      </c>
      <c r="Q218" s="22">
        <v>0</v>
      </c>
      <c r="R218" s="22">
        <v>0</v>
      </c>
      <c r="S218" s="22">
        <v>0.09</v>
      </c>
      <c r="T218" s="22">
        <v>1.62</v>
      </c>
      <c r="U218" s="22">
        <v>305.8</v>
      </c>
      <c r="V218" s="22">
        <v>182.02</v>
      </c>
      <c r="W218" s="22">
        <v>114.03</v>
      </c>
      <c r="X218" s="22">
        <v>32.630000000000003</v>
      </c>
      <c r="Y218" s="22">
        <v>134.55000000000001</v>
      </c>
      <c r="Z218" s="22">
        <v>0.72</v>
      </c>
      <c r="AA218" s="22">
        <v>46.78</v>
      </c>
      <c r="AB218" s="22">
        <v>29.77</v>
      </c>
      <c r="AC218" s="22">
        <v>52.18</v>
      </c>
      <c r="AD218" s="22">
        <v>0.16</v>
      </c>
      <c r="AE218" s="22">
        <v>0.1</v>
      </c>
      <c r="AF218" s="22">
        <v>0.14000000000000001</v>
      </c>
      <c r="AG218" s="22">
        <v>0.51</v>
      </c>
      <c r="AH218" s="22">
        <v>2</v>
      </c>
      <c r="AI218" s="22">
        <v>0.47</v>
      </c>
      <c r="AJ218" s="23">
        <v>0</v>
      </c>
      <c r="AK218" s="23">
        <v>139.6</v>
      </c>
      <c r="AL218" s="23">
        <v>120.33</v>
      </c>
      <c r="AM218" s="23">
        <v>350.7</v>
      </c>
      <c r="AN218" s="23">
        <v>86.49</v>
      </c>
      <c r="AO218" s="23">
        <v>73.31</v>
      </c>
      <c r="AP218" s="23">
        <v>103.07</v>
      </c>
      <c r="AQ218" s="23">
        <v>45.94</v>
      </c>
      <c r="AR218" s="23">
        <v>151.61000000000001</v>
      </c>
      <c r="AS218" s="23">
        <v>239.12</v>
      </c>
      <c r="AT218" s="23">
        <v>143.75</v>
      </c>
      <c r="AU218" s="23">
        <v>187.46</v>
      </c>
      <c r="AV218" s="23">
        <v>69.040000000000006</v>
      </c>
      <c r="AW218" s="23">
        <v>96.16</v>
      </c>
      <c r="AX218" s="23">
        <v>550.12</v>
      </c>
      <c r="AY218" s="23">
        <v>0</v>
      </c>
      <c r="AZ218" s="23">
        <v>185.79</v>
      </c>
      <c r="BA218" s="23">
        <v>167.11</v>
      </c>
      <c r="BB218" s="23">
        <v>111.45</v>
      </c>
      <c r="BC218" s="23">
        <v>50</v>
      </c>
      <c r="BD218" s="23">
        <v>0.18</v>
      </c>
      <c r="BE218" s="23">
        <v>0.04</v>
      </c>
      <c r="BF218" s="23">
        <v>0.04</v>
      </c>
      <c r="BG218" s="23">
        <v>0.09</v>
      </c>
      <c r="BH218" s="23">
        <v>0.12</v>
      </c>
      <c r="BI218" s="23">
        <v>0.38</v>
      </c>
      <c r="BJ218" s="23">
        <v>0</v>
      </c>
      <c r="BK218" s="23">
        <v>1.26</v>
      </c>
      <c r="BL218" s="23">
        <v>0</v>
      </c>
      <c r="BM218" s="23">
        <v>0.38</v>
      </c>
      <c r="BN218" s="23">
        <v>0</v>
      </c>
      <c r="BO218" s="23">
        <v>0</v>
      </c>
      <c r="BP218" s="23">
        <v>0</v>
      </c>
      <c r="BQ218" s="23">
        <v>0</v>
      </c>
      <c r="BR218" s="23">
        <v>0.14000000000000001</v>
      </c>
      <c r="BS218" s="23">
        <v>1.24</v>
      </c>
      <c r="BT218" s="23">
        <v>0</v>
      </c>
      <c r="BU218" s="23">
        <v>0</v>
      </c>
      <c r="BV218" s="23">
        <v>0.38</v>
      </c>
      <c r="BW218" s="23">
        <v>0.01</v>
      </c>
      <c r="BX218" s="23">
        <v>0</v>
      </c>
      <c r="BY218" s="23">
        <v>0</v>
      </c>
      <c r="BZ218" s="23">
        <v>0</v>
      </c>
      <c r="CA218" s="23">
        <v>0</v>
      </c>
      <c r="CB218" s="23">
        <v>145.33000000000001</v>
      </c>
      <c r="CC218" s="24"/>
      <c r="CD218" s="24"/>
      <c r="CE218" s="23">
        <v>51.74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4.38</v>
      </c>
      <c r="CQ218" s="23">
        <v>0.68</v>
      </c>
    </row>
    <row r="219" spans="1:95" s="16" customFormat="1" x14ac:dyDescent="0.25">
      <c r="A219" s="31" t="s">
        <v>208</v>
      </c>
      <c r="B219" s="18" t="s">
        <v>144</v>
      </c>
      <c r="C219" s="19" t="str">
        <f>"180"</f>
        <v>180</v>
      </c>
      <c r="D219" s="19">
        <v>2.95</v>
      </c>
      <c r="E219" s="19">
        <v>2.61</v>
      </c>
      <c r="F219" s="19">
        <v>2.82</v>
      </c>
      <c r="G219" s="19">
        <v>0</v>
      </c>
      <c r="H219" s="19">
        <v>12.92</v>
      </c>
      <c r="I219" s="19">
        <v>85.570578719999986</v>
      </c>
      <c r="J219" s="19">
        <v>1.99</v>
      </c>
      <c r="K219" s="19">
        <v>0</v>
      </c>
      <c r="L219" s="19">
        <v>1.99</v>
      </c>
      <c r="M219" s="19">
        <v>0</v>
      </c>
      <c r="N219" s="19">
        <v>12.06</v>
      </c>
      <c r="O219" s="19">
        <v>0.16</v>
      </c>
      <c r="P219" s="19">
        <v>0.69</v>
      </c>
      <c r="Q219" s="19">
        <v>0</v>
      </c>
      <c r="R219" s="19">
        <v>0</v>
      </c>
      <c r="S219" s="19">
        <v>0.17</v>
      </c>
      <c r="T219" s="19">
        <v>0.78</v>
      </c>
      <c r="U219" s="19">
        <v>45.09</v>
      </c>
      <c r="V219" s="19">
        <v>144.55000000000001</v>
      </c>
      <c r="W219" s="19">
        <v>97.71</v>
      </c>
      <c r="X219" s="19">
        <v>18.95</v>
      </c>
      <c r="Y219" s="19">
        <v>82.78</v>
      </c>
      <c r="Z219" s="19">
        <v>0.52</v>
      </c>
      <c r="AA219" s="19">
        <v>10.8</v>
      </c>
      <c r="AB219" s="19">
        <v>7.55</v>
      </c>
      <c r="AC219" s="19">
        <v>19.86</v>
      </c>
      <c r="AD219" s="19">
        <v>0.01</v>
      </c>
      <c r="AE219" s="19">
        <v>0.03</v>
      </c>
      <c r="AF219" s="19">
        <v>0.11</v>
      </c>
      <c r="AG219" s="19">
        <v>0.1</v>
      </c>
      <c r="AH219" s="19">
        <v>0.87</v>
      </c>
      <c r="AI219" s="19">
        <v>0.47</v>
      </c>
      <c r="AJ219" s="16">
        <v>0</v>
      </c>
      <c r="AK219" s="16">
        <v>0</v>
      </c>
      <c r="AL219" s="16">
        <v>0</v>
      </c>
      <c r="AM219" s="16">
        <v>0</v>
      </c>
      <c r="AN219" s="16">
        <v>0</v>
      </c>
      <c r="AO219" s="16">
        <v>0</v>
      </c>
      <c r="AP219" s="16">
        <v>0</v>
      </c>
      <c r="AQ219" s="16">
        <v>0</v>
      </c>
      <c r="AR219" s="16">
        <v>0</v>
      </c>
      <c r="AS219" s="16">
        <v>0</v>
      </c>
      <c r="AT219" s="16">
        <v>0</v>
      </c>
      <c r="AU219" s="16">
        <v>0</v>
      </c>
      <c r="AV219" s="16">
        <v>0</v>
      </c>
      <c r="AW219" s="16">
        <v>0</v>
      </c>
      <c r="AX219" s="16">
        <v>0</v>
      </c>
      <c r="AY219" s="16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6">
        <v>0</v>
      </c>
      <c r="BF219" s="16">
        <v>0</v>
      </c>
      <c r="BG219" s="16">
        <v>0</v>
      </c>
      <c r="BH219" s="16">
        <v>0</v>
      </c>
      <c r="BI219" s="16">
        <v>0</v>
      </c>
      <c r="BJ219" s="16">
        <v>0</v>
      </c>
      <c r="BK219" s="16">
        <v>0</v>
      </c>
      <c r="BL219" s="16">
        <v>0</v>
      </c>
      <c r="BM219" s="16">
        <v>0</v>
      </c>
      <c r="BN219" s="16">
        <v>0</v>
      </c>
      <c r="BO219" s="16">
        <v>0</v>
      </c>
      <c r="BP219" s="16">
        <v>0</v>
      </c>
      <c r="BQ219" s="16">
        <v>0</v>
      </c>
      <c r="BR219" s="16">
        <v>0</v>
      </c>
      <c r="BS219" s="16">
        <v>0</v>
      </c>
      <c r="BT219" s="16">
        <v>0</v>
      </c>
      <c r="BU219" s="16">
        <v>0</v>
      </c>
      <c r="BV219" s="16">
        <v>0</v>
      </c>
      <c r="BW219" s="16">
        <v>0</v>
      </c>
      <c r="BX219" s="16">
        <v>0</v>
      </c>
      <c r="BY219" s="16">
        <v>0</v>
      </c>
      <c r="BZ219" s="16">
        <v>0</v>
      </c>
      <c r="CA219" s="16">
        <v>0</v>
      </c>
      <c r="CB219" s="16">
        <v>183.18</v>
      </c>
      <c r="CC219" s="20"/>
      <c r="CD219" s="20"/>
      <c r="CE219" s="16">
        <v>12.06</v>
      </c>
      <c r="CG219" s="16">
        <v>0</v>
      </c>
      <c r="CH219" s="16">
        <v>0</v>
      </c>
      <c r="CI219" s="16">
        <v>0</v>
      </c>
      <c r="CJ219" s="16">
        <v>0</v>
      </c>
      <c r="CK219" s="16">
        <v>0</v>
      </c>
      <c r="CL219" s="16">
        <v>0</v>
      </c>
      <c r="CM219" s="16">
        <v>0</v>
      </c>
      <c r="CN219" s="16">
        <v>0</v>
      </c>
      <c r="CO219" s="16">
        <v>0</v>
      </c>
      <c r="CP219" s="16">
        <v>9</v>
      </c>
      <c r="CQ219" s="16">
        <v>0</v>
      </c>
    </row>
    <row r="220" spans="1:95" s="27" customFormat="1" x14ac:dyDescent="0.25">
      <c r="A220" s="32"/>
      <c r="B220" s="25" t="s">
        <v>104</v>
      </c>
      <c r="C220" s="26"/>
      <c r="D220" s="26">
        <v>13.47</v>
      </c>
      <c r="E220" s="26">
        <v>7.83</v>
      </c>
      <c r="F220" s="26">
        <v>13.33</v>
      </c>
      <c r="G220" s="26">
        <v>0</v>
      </c>
      <c r="H220" s="26">
        <v>58.72</v>
      </c>
      <c r="I220" s="26">
        <v>404.19</v>
      </c>
      <c r="J220" s="26">
        <v>8.09</v>
      </c>
      <c r="K220" s="26">
        <v>0.12</v>
      </c>
      <c r="L220" s="26">
        <v>8.09</v>
      </c>
      <c r="M220" s="26">
        <v>0</v>
      </c>
      <c r="N220" s="26">
        <v>21.56</v>
      </c>
      <c r="O220" s="26">
        <v>34.47</v>
      </c>
      <c r="P220" s="26">
        <v>2.68</v>
      </c>
      <c r="Q220" s="26">
        <v>0</v>
      </c>
      <c r="R220" s="26">
        <v>0</v>
      </c>
      <c r="S220" s="26">
        <v>0.55000000000000004</v>
      </c>
      <c r="T220" s="26">
        <v>3.27</v>
      </c>
      <c r="U220" s="26">
        <v>350.89</v>
      </c>
      <c r="V220" s="26">
        <v>376.48</v>
      </c>
      <c r="W220" s="26">
        <v>318.64</v>
      </c>
      <c r="X220" s="26">
        <v>66.98</v>
      </c>
      <c r="Y220" s="26">
        <v>303.43</v>
      </c>
      <c r="Z220" s="26">
        <v>1.91</v>
      </c>
      <c r="AA220" s="26">
        <v>78.58</v>
      </c>
      <c r="AB220" s="26">
        <v>54.32</v>
      </c>
      <c r="AC220" s="26">
        <v>95.84</v>
      </c>
      <c r="AD220" s="26">
        <v>0.59</v>
      </c>
      <c r="AE220" s="26">
        <v>0.18</v>
      </c>
      <c r="AF220" s="26">
        <v>0.31</v>
      </c>
      <c r="AG220" s="26">
        <v>1.1100000000000001</v>
      </c>
      <c r="AH220" s="26">
        <v>4.4800000000000004</v>
      </c>
      <c r="AI220" s="26">
        <v>1.01</v>
      </c>
      <c r="AJ220" s="27">
        <v>0</v>
      </c>
      <c r="AK220" s="27">
        <v>296.60000000000002</v>
      </c>
      <c r="AL220" s="27">
        <v>237.33</v>
      </c>
      <c r="AM220" s="27">
        <v>580.70000000000005</v>
      </c>
      <c r="AN220" s="27">
        <v>244.49</v>
      </c>
      <c r="AO220" s="27">
        <v>129.31</v>
      </c>
      <c r="AP220" s="27">
        <v>198.07</v>
      </c>
      <c r="AQ220" s="27">
        <v>115.94</v>
      </c>
      <c r="AR220" s="27">
        <v>285.61</v>
      </c>
      <c r="AS220" s="27">
        <v>315.12</v>
      </c>
      <c r="AT220" s="27">
        <v>230.75</v>
      </c>
      <c r="AU220" s="27">
        <v>343.46</v>
      </c>
      <c r="AV220" s="27">
        <v>139.04</v>
      </c>
      <c r="AW220" s="27">
        <v>147.16</v>
      </c>
      <c r="AX220" s="27">
        <v>1067.1199999999999</v>
      </c>
      <c r="AY220" s="27">
        <v>0</v>
      </c>
      <c r="AZ220" s="27">
        <v>458.79</v>
      </c>
      <c r="BA220" s="27">
        <v>296.11</v>
      </c>
      <c r="BB220" s="27">
        <v>250.45</v>
      </c>
      <c r="BC220" s="27">
        <v>71.5</v>
      </c>
      <c r="BD220" s="27">
        <v>0.18</v>
      </c>
      <c r="BE220" s="27">
        <v>0.05</v>
      </c>
      <c r="BF220" s="27">
        <v>7.0000000000000007E-2</v>
      </c>
      <c r="BG220" s="27">
        <v>0.2</v>
      </c>
      <c r="BH220" s="27">
        <v>0.25</v>
      </c>
      <c r="BI220" s="27">
        <v>0.72</v>
      </c>
      <c r="BJ220" s="27">
        <v>0.04</v>
      </c>
      <c r="BK220" s="27">
        <v>1.96</v>
      </c>
      <c r="BL220" s="27">
        <v>0.01</v>
      </c>
      <c r="BM220" s="27">
        <v>0.54</v>
      </c>
      <c r="BN220" s="27">
        <v>0.01</v>
      </c>
      <c r="BO220" s="27">
        <v>0</v>
      </c>
      <c r="BP220" s="27">
        <v>0</v>
      </c>
      <c r="BQ220" s="27">
        <v>0</v>
      </c>
      <c r="BR220" s="27">
        <v>0.21</v>
      </c>
      <c r="BS220" s="27">
        <v>1.76</v>
      </c>
      <c r="BT220" s="27">
        <v>0</v>
      </c>
      <c r="BU220" s="27">
        <v>0</v>
      </c>
      <c r="BV220" s="27">
        <v>0.45</v>
      </c>
      <c r="BW220" s="27">
        <v>0.01</v>
      </c>
      <c r="BX220" s="27">
        <v>0</v>
      </c>
      <c r="BY220" s="27">
        <v>0</v>
      </c>
      <c r="BZ220" s="27">
        <v>0</v>
      </c>
      <c r="CA220" s="27">
        <v>0</v>
      </c>
      <c r="CB220" s="27">
        <v>343.9</v>
      </c>
      <c r="CC220" s="14"/>
      <c r="CD220" s="14">
        <f>$I$220/$I$238*100</f>
        <v>29.597978910369072</v>
      </c>
      <c r="CE220" s="27">
        <v>87.63</v>
      </c>
      <c r="CG220" s="27">
        <v>0</v>
      </c>
      <c r="CH220" s="27">
        <v>0</v>
      </c>
      <c r="CI220" s="27">
        <v>0</v>
      </c>
      <c r="CJ220" s="27">
        <v>0</v>
      </c>
      <c r="CK220" s="27">
        <v>0</v>
      </c>
      <c r="CL220" s="27">
        <v>0</v>
      </c>
      <c r="CM220" s="27">
        <v>0</v>
      </c>
      <c r="CN220" s="27">
        <v>0</v>
      </c>
      <c r="CO220" s="27">
        <v>0</v>
      </c>
      <c r="CP220" s="27">
        <v>13.38</v>
      </c>
      <c r="CQ220" s="27">
        <v>0.68</v>
      </c>
    </row>
    <row r="221" spans="1:95" x14ac:dyDescent="0.25">
      <c r="A221" s="29"/>
      <c r="B221" s="17" t="s">
        <v>190</v>
      </c>
    </row>
    <row r="222" spans="1:95" s="16" customFormat="1" x14ac:dyDescent="0.25">
      <c r="A222" s="31" t="s">
        <v>188</v>
      </c>
      <c r="B222" s="18" t="s">
        <v>135</v>
      </c>
      <c r="C222" s="19" t="str">
        <f>"100"</f>
        <v>100</v>
      </c>
      <c r="D222" s="19">
        <v>4.0999999999999996</v>
      </c>
      <c r="E222" s="19">
        <v>4.0999999999999996</v>
      </c>
      <c r="F222" s="19">
        <v>1.5</v>
      </c>
      <c r="G222" s="19">
        <v>0</v>
      </c>
      <c r="H222" s="19">
        <v>5.9</v>
      </c>
      <c r="I222" s="19">
        <v>55.62</v>
      </c>
      <c r="J222" s="19">
        <v>0.9</v>
      </c>
      <c r="K222" s="19">
        <v>0</v>
      </c>
      <c r="L222" s="19">
        <v>0</v>
      </c>
      <c r="M222" s="19">
        <v>0</v>
      </c>
      <c r="N222" s="19">
        <v>5.9</v>
      </c>
      <c r="O222" s="19">
        <v>0</v>
      </c>
      <c r="P222" s="19">
        <v>0</v>
      </c>
      <c r="Q222" s="19">
        <v>0</v>
      </c>
      <c r="R222" s="19">
        <v>0</v>
      </c>
      <c r="S222" s="19">
        <v>1.1000000000000001</v>
      </c>
      <c r="T222" s="19">
        <v>0.9</v>
      </c>
      <c r="U222" s="19">
        <v>50</v>
      </c>
      <c r="V222" s="19">
        <v>152</v>
      </c>
      <c r="W222" s="19">
        <v>124</v>
      </c>
      <c r="X222" s="19">
        <v>15</v>
      </c>
      <c r="Y222" s="19">
        <v>95</v>
      </c>
      <c r="Z222" s="19">
        <v>0.1</v>
      </c>
      <c r="AA222" s="19">
        <v>10</v>
      </c>
      <c r="AB222" s="19">
        <v>0</v>
      </c>
      <c r="AC222" s="19">
        <v>10</v>
      </c>
      <c r="AD222" s="19">
        <v>0</v>
      </c>
      <c r="AE222" s="19">
        <v>0.03</v>
      </c>
      <c r="AF222" s="19">
        <v>0.15</v>
      </c>
      <c r="AG222" s="19">
        <v>0.2</v>
      </c>
      <c r="AH222" s="19">
        <v>1.2</v>
      </c>
      <c r="AI222" s="19">
        <v>0.6</v>
      </c>
      <c r="AJ222" s="16">
        <v>0</v>
      </c>
      <c r="AK222" s="16">
        <v>323</v>
      </c>
      <c r="AL222" s="16">
        <v>300</v>
      </c>
      <c r="AM222" s="16">
        <v>450</v>
      </c>
      <c r="AN222" s="16">
        <v>387</v>
      </c>
      <c r="AO222" s="16">
        <v>115</v>
      </c>
      <c r="AP222" s="16">
        <v>216</v>
      </c>
      <c r="AQ222" s="16">
        <v>72</v>
      </c>
      <c r="AR222" s="16">
        <v>225</v>
      </c>
      <c r="AS222" s="16">
        <v>160</v>
      </c>
      <c r="AT222" s="16">
        <v>174</v>
      </c>
      <c r="AU222" s="16">
        <v>344</v>
      </c>
      <c r="AV222" s="16">
        <v>156</v>
      </c>
      <c r="AW222" s="16">
        <v>93</v>
      </c>
      <c r="AX222" s="16">
        <v>897</v>
      </c>
      <c r="AY222" s="16">
        <v>0</v>
      </c>
      <c r="AZ222" s="16">
        <v>518</v>
      </c>
      <c r="BA222" s="16">
        <v>278</v>
      </c>
      <c r="BB222" s="16">
        <v>242</v>
      </c>
      <c r="BC222" s="16">
        <v>50</v>
      </c>
      <c r="BD222" s="16">
        <v>0.1</v>
      </c>
      <c r="BE222" s="16">
        <v>7.0000000000000007E-2</v>
      </c>
      <c r="BF222" s="16">
        <v>0.04</v>
      </c>
      <c r="BG222" s="16">
        <v>0.08</v>
      </c>
      <c r="BH222" s="16">
        <v>0.09</v>
      </c>
      <c r="BI222" s="16">
        <v>0.45</v>
      </c>
      <c r="BJ222" s="16">
        <v>0.03</v>
      </c>
      <c r="BK222" s="16">
        <v>0.56000000000000005</v>
      </c>
      <c r="BL222" s="16">
        <v>0.02</v>
      </c>
      <c r="BM222" s="16">
        <v>0.31</v>
      </c>
      <c r="BN222" s="16">
        <v>0.04</v>
      </c>
      <c r="BO222" s="16">
        <v>0</v>
      </c>
      <c r="BP222" s="16">
        <v>0</v>
      </c>
      <c r="BQ222" s="16">
        <v>0.04</v>
      </c>
      <c r="BR222" s="16">
        <v>0.08</v>
      </c>
      <c r="BS222" s="16">
        <v>0.69</v>
      </c>
      <c r="BT222" s="16">
        <v>0.01</v>
      </c>
      <c r="BU222" s="16">
        <v>0</v>
      </c>
      <c r="BV222" s="16">
        <v>0.02</v>
      </c>
      <c r="BW222" s="16">
        <v>0.03</v>
      </c>
      <c r="BX222" s="16">
        <v>0.08</v>
      </c>
      <c r="BY222" s="16">
        <v>0</v>
      </c>
      <c r="BZ222" s="16">
        <v>0</v>
      </c>
      <c r="CA222" s="16">
        <v>0</v>
      </c>
      <c r="CB222" s="16">
        <v>86.5</v>
      </c>
      <c r="CC222" s="20"/>
      <c r="CD222" s="20"/>
      <c r="CE222" s="16">
        <v>10</v>
      </c>
      <c r="CG222" s="16">
        <v>9</v>
      </c>
      <c r="CH222" s="16">
        <v>9</v>
      </c>
      <c r="CI222" s="16">
        <v>9</v>
      </c>
      <c r="CJ222" s="16">
        <v>3240</v>
      </c>
      <c r="CK222" s="16">
        <v>2070</v>
      </c>
      <c r="CL222" s="16">
        <v>2655</v>
      </c>
      <c r="CM222" s="16">
        <v>2</v>
      </c>
      <c r="CN222" s="16">
        <v>2</v>
      </c>
      <c r="CO222" s="16">
        <v>2</v>
      </c>
      <c r="CP222" s="16">
        <v>0</v>
      </c>
      <c r="CQ222" s="16">
        <v>0</v>
      </c>
    </row>
    <row r="223" spans="1:95" s="27" customFormat="1" x14ac:dyDescent="0.25">
      <c r="A223" s="32"/>
      <c r="B223" s="25" t="s">
        <v>191</v>
      </c>
      <c r="C223" s="26"/>
      <c r="D223" s="26">
        <v>4.0999999999999996</v>
      </c>
      <c r="E223" s="26">
        <v>4.0999999999999996</v>
      </c>
      <c r="F223" s="26">
        <v>1.5</v>
      </c>
      <c r="G223" s="26">
        <v>0</v>
      </c>
      <c r="H223" s="26">
        <v>5.9</v>
      </c>
      <c r="I223" s="26">
        <v>55.62</v>
      </c>
      <c r="J223" s="26">
        <v>0.9</v>
      </c>
      <c r="K223" s="26">
        <v>0</v>
      </c>
      <c r="L223" s="26">
        <v>0</v>
      </c>
      <c r="M223" s="26">
        <v>0</v>
      </c>
      <c r="N223" s="26">
        <v>5.9</v>
      </c>
      <c r="O223" s="26">
        <v>0</v>
      </c>
      <c r="P223" s="26">
        <v>0</v>
      </c>
      <c r="Q223" s="26">
        <v>0</v>
      </c>
      <c r="R223" s="26">
        <v>0</v>
      </c>
      <c r="S223" s="26">
        <v>1.1000000000000001</v>
      </c>
      <c r="T223" s="26">
        <v>0.9</v>
      </c>
      <c r="U223" s="26">
        <v>50</v>
      </c>
      <c r="V223" s="26">
        <v>152</v>
      </c>
      <c r="W223" s="26">
        <v>124</v>
      </c>
      <c r="X223" s="26">
        <v>15</v>
      </c>
      <c r="Y223" s="26">
        <v>95</v>
      </c>
      <c r="Z223" s="26">
        <v>0.1</v>
      </c>
      <c r="AA223" s="26">
        <v>10</v>
      </c>
      <c r="AB223" s="26">
        <v>0</v>
      </c>
      <c r="AC223" s="26">
        <v>10</v>
      </c>
      <c r="AD223" s="26">
        <v>0</v>
      </c>
      <c r="AE223" s="26">
        <v>0.03</v>
      </c>
      <c r="AF223" s="26">
        <v>0.15</v>
      </c>
      <c r="AG223" s="26">
        <v>0.2</v>
      </c>
      <c r="AH223" s="26">
        <v>1.2</v>
      </c>
      <c r="AI223" s="26">
        <v>0.6</v>
      </c>
      <c r="AJ223" s="27">
        <v>0</v>
      </c>
      <c r="AK223" s="27">
        <v>323</v>
      </c>
      <c r="AL223" s="27">
        <v>300</v>
      </c>
      <c r="AM223" s="27">
        <v>450</v>
      </c>
      <c r="AN223" s="27">
        <v>387</v>
      </c>
      <c r="AO223" s="27">
        <v>115</v>
      </c>
      <c r="AP223" s="27">
        <v>216</v>
      </c>
      <c r="AQ223" s="27">
        <v>72</v>
      </c>
      <c r="AR223" s="27">
        <v>225</v>
      </c>
      <c r="AS223" s="27">
        <v>160</v>
      </c>
      <c r="AT223" s="27">
        <v>174</v>
      </c>
      <c r="AU223" s="27">
        <v>344</v>
      </c>
      <c r="AV223" s="27">
        <v>156</v>
      </c>
      <c r="AW223" s="27">
        <v>93</v>
      </c>
      <c r="AX223" s="27">
        <v>897</v>
      </c>
      <c r="AY223" s="27">
        <v>0</v>
      </c>
      <c r="AZ223" s="27">
        <v>518</v>
      </c>
      <c r="BA223" s="27">
        <v>278</v>
      </c>
      <c r="BB223" s="27">
        <v>242</v>
      </c>
      <c r="BC223" s="27">
        <v>50</v>
      </c>
      <c r="BD223" s="27">
        <v>0.1</v>
      </c>
      <c r="BE223" s="27">
        <v>7.0000000000000007E-2</v>
      </c>
      <c r="BF223" s="27">
        <v>0.04</v>
      </c>
      <c r="BG223" s="27">
        <v>0.08</v>
      </c>
      <c r="BH223" s="27">
        <v>0.09</v>
      </c>
      <c r="BI223" s="27">
        <v>0.45</v>
      </c>
      <c r="BJ223" s="27">
        <v>0.03</v>
      </c>
      <c r="BK223" s="27">
        <v>0.56000000000000005</v>
      </c>
      <c r="BL223" s="27">
        <v>0.02</v>
      </c>
      <c r="BM223" s="27">
        <v>0.31</v>
      </c>
      <c r="BN223" s="27">
        <v>0.04</v>
      </c>
      <c r="BO223" s="27">
        <v>0</v>
      </c>
      <c r="BP223" s="27">
        <v>0</v>
      </c>
      <c r="BQ223" s="27">
        <v>0.04</v>
      </c>
      <c r="BR223" s="27">
        <v>0.08</v>
      </c>
      <c r="BS223" s="27">
        <v>0.69</v>
      </c>
      <c r="BT223" s="27">
        <v>0.01</v>
      </c>
      <c r="BU223" s="27">
        <v>0</v>
      </c>
      <c r="BV223" s="27">
        <v>0.02</v>
      </c>
      <c r="BW223" s="27">
        <v>0.03</v>
      </c>
      <c r="BX223" s="27">
        <v>0.08</v>
      </c>
      <c r="BY223" s="27">
        <v>0</v>
      </c>
      <c r="BZ223" s="27">
        <v>0</v>
      </c>
      <c r="CA223" s="27">
        <v>0</v>
      </c>
      <c r="CB223" s="27">
        <v>86.5</v>
      </c>
      <c r="CC223" s="14"/>
      <c r="CD223" s="14">
        <f>$I$223/$I$238*100</f>
        <v>4.0729349736379614</v>
      </c>
      <c r="CE223" s="27">
        <v>10</v>
      </c>
      <c r="CG223" s="27">
        <v>9</v>
      </c>
      <c r="CH223" s="27">
        <v>9</v>
      </c>
      <c r="CI223" s="27">
        <v>9</v>
      </c>
      <c r="CJ223" s="27">
        <v>3240</v>
      </c>
      <c r="CK223" s="27">
        <v>2070</v>
      </c>
      <c r="CL223" s="27">
        <v>2655</v>
      </c>
      <c r="CM223" s="27">
        <v>2</v>
      </c>
      <c r="CN223" s="27">
        <v>2</v>
      </c>
      <c r="CO223" s="27">
        <v>2</v>
      </c>
      <c r="CP223" s="27">
        <v>0</v>
      </c>
      <c r="CQ223" s="27">
        <v>0</v>
      </c>
    </row>
    <row r="224" spans="1:95" x14ac:dyDescent="0.25">
      <c r="A224" s="29"/>
      <c r="B224" s="17" t="s">
        <v>105</v>
      </c>
    </row>
    <row r="225" spans="1:95" s="23" customFormat="1" x14ac:dyDescent="0.25">
      <c r="A225" s="30" t="s">
        <v>214</v>
      </c>
      <c r="B225" s="21" t="s">
        <v>154</v>
      </c>
      <c r="C225" s="22" t="str">
        <f>"60"</f>
        <v>60</v>
      </c>
      <c r="D225" s="22">
        <v>1</v>
      </c>
      <c r="E225" s="22">
        <v>0</v>
      </c>
      <c r="F225" s="22">
        <v>4.79</v>
      </c>
      <c r="G225" s="22">
        <v>0</v>
      </c>
      <c r="H225" s="22">
        <v>6.55</v>
      </c>
      <c r="I225" s="22">
        <v>69.424777799999987</v>
      </c>
      <c r="J225" s="22">
        <v>0.62</v>
      </c>
      <c r="K225" s="22">
        <v>3.24</v>
      </c>
      <c r="L225" s="22">
        <v>0.62</v>
      </c>
      <c r="M225" s="22">
        <v>0</v>
      </c>
      <c r="N225" s="22">
        <v>4.9000000000000004</v>
      </c>
      <c r="O225" s="22">
        <v>0.06</v>
      </c>
      <c r="P225" s="22">
        <v>1.58</v>
      </c>
      <c r="Q225" s="22">
        <v>0</v>
      </c>
      <c r="R225" s="22">
        <v>0</v>
      </c>
      <c r="S225" s="22">
        <v>7.0000000000000007E-2</v>
      </c>
      <c r="T225" s="22">
        <v>0.94</v>
      </c>
      <c r="U225" s="22">
        <v>69.680000000000007</v>
      </c>
      <c r="V225" s="22">
        <v>162.31</v>
      </c>
      <c r="W225" s="22">
        <v>24.25</v>
      </c>
      <c r="X225" s="22">
        <v>13.99</v>
      </c>
      <c r="Y225" s="22">
        <v>27.51</v>
      </c>
      <c r="Z225" s="22">
        <v>0.89</v>
      </c>
      <c r="AA225" s="22">
        <v>0</v>
      </c>
      <c r="AB225" s="22">
        <v>5.99</v>
      </c>
      <c r="AC225" s="22">
        <v>1.41</v>
      </c>
      <c r="AD225" s="22">
        <v>2.2599999999999998</v>
      </c>
      <c r="AE225" s="22">
        <v>0.01</v>
      </c>
      <c r="AF225" s="22">
        <v>0.02</v>
      </c>
      <c r="AG225" s="22">
        <v>0.11</v>
      </c>
      <c r="AH225" s="22">
        <v>0.28000000000000003</v>
      </c>
      <c r="AI225" s="22">
        <v>1.41</v>
      </c>
      <c r="AJ225" s="23">
        <v>0</v>
      </c>
      <c r="AK225" s="23">
        <v>35.47</v>
      </c>
      <c r="AL225" s="23">
        <v>40.15</v>
      </c>
      <c r="AM225" s="23">
        <v>44.84</v>
      </c>
      <c r="AN225" s="23">
        <v>61.56</v>
      </c>
      <c r="AO225" s="23">
        <v>13.38</v>
      </c>
      <c r="AP225" s="23">
        <v>35.47</v>
      </c>
      <c r="AQ225" s="23">
        <v>8.6999999999999993</v>
      </c>
      <c r="AR225" s="23">
        <v>30.11</v>
      </c>
      <c r="AS225" s="23">
        <v>26.77</v>
      </c>
      <c r="AT225" s="23">
        <v>48.85</v>
      </c>
      <c r="AU225" s="23">
        <v>219.49</v>
      </c>
      <c r="AV225" s="23">
        <v>9.3699999999999992</v>
      </c>
      <c r="AW225" s="23">
        <v>25.43</v>
      </c>
      <c r="AX225" s="23">
        <v>183.36</v>
      </c>
      <c r="AY225" s="23">
        <v>0</v>
      </c>
      <c r="AZ225" s="23">
        <v>31.45</v>
      </c>
      <c r="BA225" s="23">
        <v>42.16</v>
      </c>
      <c r="BB225" s="23">
        <v>33.46</v>
      </c>
      <c r="BC225" s="23">
        <v>10.039999999999999</v>
      </c>
      <c r="BD225" s="23">
        <v>0</v>
      </c>
      <c r="BE225" s="23">
        <v>0</v>
      </c>
      <c r="BF225" s="23">
        <v>0</v>
      </c>
      <c r="BG225" s="23">
        <v>0</v>
      </c>
      <c r="BH225" s="23">
        <v>0</v>
      </c>
      <c r="BI225" s="23">
        <v>0</v>
      </c>
      <c r="BJ225" s="23">
        <v>0</v>
      </c>
      <c r="BK225" s="23">
        <v>0.28999999999999998</v>
      </c>
      <c r="BL225" s="23">
        <v>0</v>
      </c>
      <c r="BM225" s="23">
        <v>0.19</v>
      </c>
      <c r="BN225" s="23">
        <v>0.01</v>
      </c>
      <c r="BO225" s="23">
        <v>0.03</v>
      </c>
      <c r="BP225" s="23">
        <v>0</v>
      </c>
      <c r="BQ225" s="23">
        <v>0</v>
      </c>
      <c r="BR225" s="23">
        <v>0</v>
      </c>
      <c r="BS225" s="23">
        <v>1.1200000000000001</v>
      </c>
      <c r="BT225" s="23">
        <v>0</v>
      </c>
      <c r="BU225" s="23">
        <v>0</v>
      </c>
      <c r="BV225" s="23">
        <v>2.79</v>
      </c>
      <c r="BW225" s="23">
        <v>0</v>
      </c>
      <c r="BX225" s="23">
        <v>0</v>
      </c>
      <c r="BY225" s="23">
        <v>0</v>
      </c>
      <c r="BZ225" s="23">
        <v>0</v>
      </c>
      <c r="CA225" s="23">
        <v>0</v>
      </c>
      <c r="CB225" s="23">
        <v>60.58</v>
      </c>
      <c r="CC225" s="24"/>
      <c r="CD225" s="24"/>
      <c r="CE225" s="23">
        <v>1</v>
      </c>
      <c r="CG225" s="23">
        <v>0</v>
      </c>
      <c r="CH225" s="23">
        <v>0</v>
      </c>
      <c r="CI225" s="23">
        <v>0</v>
      </c>
      <c r="CJ225" s="23">
        <v>0</v>
      </c>
      <c r="CK225" s="23">
        <v>0</v>
      </c>
      <c r="CL225" s="23">
        <v>0</v>
      </c>
      <c r="CM225" s="23">
        <v>0</v>
      </c>
      <c r="CN225" s="23">
        <v>0</v>
      </c>
      <c r="CO225" s="23">
        <v>0</v>
      </c>
      <c r="CP225" s="23">
        <v>0</v>
      </c>
      <c r="CQ225" s="23">
        <v>0.24</v>
      </c>
    </row>
    <row r="226" spans="1:95" s="23" customFormat="1" ht="31.5" x14ac:dyDescent="0.25">
      <c r="A226" s="30" t="str">
        <f>"61"</f>
        <v>61</v>
      </c>
      <c r="B226" s="21" t="s">
        <v>125</v>
      </c>
      <c r="C226" s="22" t="str">
        <f>"180"</f>
        <v>180</v>
      </c>
      <c r="D226" s="22">
        <v>3.96</v>
      </c>
      <c r="E226" s="22">
        <v>1.9</v>
      </c>
      <c r="F226" s="22">
        <v>3.24</v>
      </c>
      <c r="G226" s="22">
        <v>0</v>
      </c>
      <c r="H226" s="22">
        <v>15.95</v>
      </c>
      <c r="I226" s="22">
        <v>107.173450144656</v>
      </c>
      <c r="J226" s="22">
        <v>0.99</v>
      </c>
      <c r="K226" s="22">
        <v>0.04</v>
      </c>
      <c r="L226" s="22">
        <v>0.99</v>
      </c>
      <c r="M226" s="22">
        <v>0</v>
      </c>
      <c r="N226" s="22">
        <v>2.13</v>
      </c>
      <c r="O226" s="22">
        <v>12.39</v>
      </c>
      <c r="P226" s="22">
        <v>1.43</v>
      </c>
      <c r="Q226" s="22">
        <v>0</v>
      </c>
      <c r="R226" s="22">
        <v>0</v>
      </c>
      <c r="S226" s="22">
        <v>0.14000000000000001</v>
      </c>
      <c r="T226" s="22">
        <v>1.02</v>
      </c>
      <c r="U226" s="22">
        <v>96.76</v>
      </c>
      <c r="V226" s="22">
        <v>339.43</v>
      </c>
      <c r="W226" s="22">
        <v>11.67</v>
      </c>
      <c r="X226" s="22">
        <v>16.5</v>
      </c>
      <c r="Y226" s="22">
        <v>42.99</v>
      </c>
      <c r="Z226" s="22">
        <v>0.7</v>
      </c>
      <c r="AA226" s="22">
        <v>10.199999999999999</v>
      </c>
      <c r="AB226" s="22">
        <v>793.23</v>
      </c>
      <c r="AC226" s="22">
        <v>156.9</v>
      </c>
      <c r="AD226" s="22">
        <v>0.22</v>
      </c>
      <c r="AE226" s="22">
        <v>7.0000000000000007E-2</v>
      </c>
      <c r="AF226" s="22">
        <v>0.04</v>
      </c>
      <c r="AG226" s="22">
        <v>0.74</v>
      </c>
      <c r="AH226" s="22">
        <v>1.3</v>
      </c>
      <c r="AI226" s="22">
        <v>4.75</v>
      </c>
      <c r="AJ226" s="23">
        <v>0</v>
      </c>
      <c r="AK226" s="23">
        <v>50.29</v>
      </c>
      <c r="AL226" s="23">
        <v>54.76</v>
      </c>
      <c r="AM226" s="23">
        <v>87.87</v>
      </c>
      <c r="AN226" s="23">
        <v>52.76</v>
      </c>
      <c r="AO226" s="23">
        <v>17.05</v>
      </c>
      <c r="AP226" s="23">
        <v>46.09</v>
      </c>
      <c r="AQ226" s="23">
        <v>18.73</v>
      </c>
      <c r="AR226" s="23">
        <v>60.03</v>
      </c>
      <c r="AS226" s="23">
        <v>58.02</v>
      </c>
      <c r="AT226" s="23">
        <v>116.35</v>
      </c>
      <c r="AU226" s="23">
        <v>71.459999999999994</v>
      </c>
      <c r="AV226" s="23">
        <v>23.04</v>
      </c>
      <c r="AW226" s="23">
        <v>48.98</v>
      </c>
      <c r="AX226" s="23">
        <v>354.25</v>
      </c>
      <c r="AY226" s="23">
        <v>0</v>
      </c>
      <c r="AZ226" s="23">
        <v>87.72</v>
      </c>
      <c r="BA226" s="23">
        <v>52.9</v>
      </c>
      <c r="BB226" s="23">
        <v>35.44</v>
      </c>
      <c r="BC226" s="23">
        <v>22.08</v>
      </c>
      <c r="BD226" s="23">
        <v>0.06</v>
      </c>
      <c r="BE226" s="23">
        <v>0.01</v>
      </c>
      <c r="BF226" s="23">
        <v>0.01</v>
      </c>
      <c r="BG226" s="23">
        <v>0.03</v>
      </c>
      <c r="BH226" s="23">
        <v>0.04</v>
      </c>
      <c r="BI226" s="23">
        <v>0.13</v>
      </c>
      <c r="BJ226" s="23">
        <v>0</v>
      </c>
      <c r="BK226" s="23">
        <v>0.47</v>
      </c>
      <c r="BL226" s="23">
        <v>0</v>
      </c>
      <c r="BM226" s="23">
        <v>0.14000000000000001</v>
      </c>
      <c r="BN226" s="23">
        <v>0</v>
      </c>
      <c r="BO226" s="23">
        <v>0</v>
      </c>
      <c r="BP226" s="23">
        <v>0</v>
      </c>
      <c r="BQ226" s="23">
        <v>0</v>
      </c>
      <c r="BR226" s="23">
        <v>0.05</v>
      </c>
      <c r="BS226" s="23">
        <v>0.47</v>
      </c>
      <c r="BT226" s="23">
        <v>0</v>
      </c>
      <c r="BU226" s="23">
        <v>0</v>
      </c>
      <c r="BV226" s="23">
        <v>0.09</v>
      </c>
      <c r="BW226" s="23">
        <v>0</v>
      </c>
      <c r="BX226" s="23">
        <v>0</v>
      </c>
      <c r="BY226" s="23">
        <v>0</v>
      </c>
      <c r="BZ226" s="23">
        <v>0</v>
      </c>
      <c r="CA226" s="23">
        <v>0</v>
      </c>
      <c r="CB226" s="23">
        <v>189</v>
      </c>
      <c r="CC226" s="24"/>
      <c r="CD226" s="24"/>
      <c r="CE226" s="23">
        <v>142.4</v>
      </c>
      <c r="CG226" s="23">
        <v>0</v>
      </c>
      <c r="CH226" s="23">
        <v>0</v>
      </c>
      <c r="CI226" s="23">
        <v>0</v>
      </c>
      <c r="CJ226" s="23">
        <v>0</v>
      </c>
      <c r="CK226" s="23">
        <v>0</v>
      </c>
      <c r="CL226" s="23">
        <v>0</v>
      </c>
      <c r="CM226" s="23">
        <v>0</v>
      </c>
      <c r="CN226" s="23">
        <v>0</v>
      </c>
      <c r="CO226" s="23">
        <v>0</v>
      </c>
      <c r="CP226" s="23">
        <v>0</v>
      </c>
      <c r="CQ226" s="23">
        <v>0.18</v>
      </c>
    </row>
    <row r="227" spans="1:95" s="23" customFormat="1" x14ac:dyDescent="0.25">
      <c r="A227" s="30" t="str">
        <f>"146"</f>
        <v>146</v>
      </c>
      <c r="B227" s="21" t="s">
        <v>156</v>
      </c>
      <c r="C227" s="22" t="str">
        <f>"130"</f>
        <v>130</v>
      </c>
      <c r="D227" s="22">
        <v>2.64</v>
      </c>
      <c r="E227" s="22">
        <v>0.59</v>
      </c>
      <c r="F227" s="22">
        <v>4.17</v>
      </c>
      <c r="G227" s="22">
        <v>0</v>
      </c>
      <c r="H227" s="22">
        <v>18.79</v>
      </c>
      <c r="I227" s="22">
        <v>122.23175796</v>
      </c>
      <c r="J227" s="22">
        <v>2.92</v>
      </c>
      <c r="K227" s="22">
        <v>0.12</v>
      </c>
      <c r="L227" s="22">
        <v>2.92</v>
      </c>
      <c r="M227" s="22">
        <v>0</v>
      </c>
      <c r="N227" s="22">
        <v>2.2000000000000002</v>
      </c>
      <c r="O227" s="22">
        <v>15.17</v>
      </c>
      <c r="P227" s="22">
        <v>1.42</v>
      </c>
      <c r="Q227" s="22">
        <v>0</v>
      </c>
      <c r="R227" s="22">
        <v>0</v>
      </c>
      <c r="S227" s="22">
        <v>0.24</v>
      </c>
      <c r="T227" s="22">
        <v>1.82</v>
      </c>
      <c r="U227" s="22">
        <v>176.45</v>
      </c>
      <c r="V227" s="22">
        <v>581.27</v>
      </c>
      <c r="W227" s="22">
        <v>32.33</v>
      </c>
      <c r="X227" s="22">
        <v>24.7</v>
      </c>
      <c r="Y227" s="22">
        <v>72.41</v>
      </c>
      <c r="Z227" s="22">
        <v>0.91</v>
      </c>
      <c r="AA227" s="22">
        <v>18.68</v>
      </c>
      <c r="AB227" s="22">
        <v>33.369999999999997</v>
      </c>
      <c r="AC227" s="22">
        <v>37.76</v>
      </c>
      <c r="AD227" s="22">
        <v>0.16</v>
      </c>
      <c r="AE227" s="22">
        <v>0.1</v>
      </c>
      <c r="AF227" s="22">
        <v>0.09</v>
      </c>
      <c r="AG227" s="22">
        <v>1.17</v>
      </c>
      <c r="AH227" s="22">
        <v>2.17</v>
      </c>
      <c r="AI227" s="22">
        <v>8.99</v>
      </c>
      <c r="AJ227" s="23">
        <v>0</v>
      </c>
      <c r="AK227" s="23">
        <v>27.25</v>
      </c>
      <c r="AL227" s="23">
        <v>42.88</v>
      </c>
      <c r="AM227" s="23">
        <v>54.28</v>
      </c>
      <c r="AN227" s="23">
        <v>63.9</v>
      </c>
      <c r="AO227" s="23">
        <v>10.93</v>
      </c>
      <c r="AP227" s="23">
        <v>43.09</v>
      </c>
      <c r="AQ227" s="23">
        <v>22.07</v>
      </c>
      <c r="AR227" s="23">
        <v>43.97</v>
      </c>
      <c r="AS227" s="23">
        <v>61.55</v>
      </c>
      <c r="AT227" s="23">
        <v>167.86</v>
      </c>
      <c r="AU227" s="23">
        <v>74.7</v>
      </c>
      <c r="AV227" s="23">
        <v>15.58</v>
      </c>
      <c r="AW227" s="23">
        <v>43.49</v>
      </c>
      <c r="AX227" s="23">
        <v>233.72</v>
      </c>
      <c r="AY227" s="23">
        <v>0</v>
      </c>
      <c r="AZ227" s="23">
        <v>32.65</v>
      </c>
      <c r="BA227" s="23">
        <v>29.68</v>
      </c>
      <c r="BB227" s="23">
        <v>32.47</v>
      </c>
      <c r="BC227" s="23">
        <v>13.84</v>
      </c>
      <c r="BD227" s="23">
        <v>0.15</v>
      </c>
      <c r="BE227" s="23">
        <v>0.03</v>
      </c>
      <c r="BF227" s="23">
        <v>0.03</v>
      </c>
      <c r="BG227" s="23">
        <v>0.08</v>
      </c>
      <c r="BH227" s="23">
        <v>0.1</v>
      </c>
      <c r="BI227" s="23">
        <v>0.32</v>
      </c>
      <c r="BJ227" s="23">
        <v>0</v>
      </c>
      <c r="BK227" s="23">
        <v>1.07</v>
      </c>
      <c r="BL227" s="23">
        <v>0</v>
      </c>
      <c r="BM227" s="23">
        <v>0.32</v>
      </c>
      <c r="BN227" s="23">
        <v>0</v>
      </c>
      <c r="BO227" s="23">
        <v>0</v>
      </c>
      <c r="BP227" s="23">
        <v>0</v>
      </c>
      <c r="BQ227" s="23">
        <v>0</v>
      </c>
      <c r="BR227" s="23">
        <v>0.12</v>
      </c>
      <c r="BS227" s="23">
        <v>1.08</v>
      </c>
      <c r="BT227" s="23">
        <v>0</v>
      </c>
      <c r="BU227" s="23">
        <v>0</v>
      </c>
      <c r="BV227" s="23">
        <v>0.13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105.46</v>
      </c>
      <c r="CC227" s="24"/>
      <c r="CD227" s="24"/>
      <c r="CE227" s="23">
        <v>24.24</v>
      </c>
      <c r="CG227" s="23">
        <v>0</v>
      </c>
      <c r="CH227" s="23">
        <v>0</v>
      </c>
      <c r="CI227" s="23">
        <v>0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  <c r="CP227" s="23">
        <v>0</v>
      </c>
      <c r="CQ227" s="23">
        <v>0.46</v>
      </c>
    </row>
    <row r="228" spans="1:95" s="23" customFormat="1" x14ac:dyDescent="0.25">
      <c r="A228" s="30" t="str">
        <f>"83"</f>
        <v>83</v>
      </c>
      <c r="B228" s="21" t="s">
        <v>172</v>
      </c>
      <c r="C228" s="22" t="str">
        <f>"70"</f>
        <v>70</v>
      </c>
      <c r="D228" s="22">
        <v>16.809999999999999</v>
      </c>
      <c r="E228" s="22">
        <v>7.92</v>
      </c>
      <c r="F228" s="22">
        <v>8.16</v>
      </c>
      <c r="G228" s="22">
        <v>0</v>
      </c>
      <c r="H228" s="22">
        <v>10.3</v>
      </c>
      <c r="I228" s="22">
        <v>181.59990759866668</v>
      </c>
      <c r="J228" s="22">
        <v>1.2</v>
      </c>
      <c r="K228" s="22">
        <v>3.64</v>
      </c>
      <c r="L228" s="22">
        <v>1.2</v>
      </c>
      <c r="M228" s="22">
        <v>0</v>
      </c>
      <c r="N228" s="22">
        <v>1.07</v>
      </c>
      <c r="O228" s="22">
        <v>8.59</v>
      </c>
      <c r="P228" s="22">
        <v>0.64</v>
      </c>
      <c r="Q228" s="22">
        <v>0</v>
      </c>
      <c r="R228" s="22">
        <v>0</v>
      </c>
      <c r="S228" s="22">
        <v>0.11</v>
      </c>
      <c r="T228" s="22">
        <v>2</v>
      </c>
      <c r="U228" s="22">
        <v>295.10000000000002</v>
      </c>
      <c r="V228" s="22">
        <v>313.2</v>
      </c>
      <c r="W228" s="22">
        <v>43.4</v>
      </c>
      <c r="X228" s="22">
        <v>37.32</v>
      </c>
      <c r="Y228" s="22">
        <v>180.95</v>
      </c>
      <c r="Z228" s="22">
        <v>0.88</v>
      </c>
      <c r="AA228" s="22">
        <v>7.9</v>
      </c>
      <c r="AB228" s="22">
        <v>1.1599999999999999</v>
      </c>
      <c r="AC228" s="22">
        <v>8.66</v>
      </c>
      <c r="AD228" s="22">
        <v>2.9</v>
      </c>
      <c r="AE228" s="22">
        <v>0.1</v>
      </c>
      <c r="AF228" s="22">
        <v>0.11</v>
      </c>
      <c r="AG228" s="22">
        <v>1.94</v>
      </c>
      <c r="AH228" s="22">
        <v>2.98</v>
      </c>
      <c r="AI228" s="22">
        <v>0.14000000000000001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23">
        <v>0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0.31</v>
      </c>
      <c r="BL228" s="23">
        <v>0</v>
      </c>
      <c r="BM228" s="23">
        <v>0.2</v>
      </c>
      <c r="BN228" s="23">
        <v>0.01</v>
      </c>
      <c r="BO228" s="23">
        <v>0.03</v>
      </c>
      <c r="BP228" s="23">
        <v>0</v>
      </c>
      <c r="BQ228" s="23">
        <v>0</v>
      </c>
      <c r="BR228" s="23">
        <v>0</v>
      </c>
      <c r="BS228" s="23">
        <v>1.17</v>
      </c>
      <c r="BT228" s="23">
        <v>0</v>
      </c>
      <c r="BU228" s="23">
        <v>0</v>
      </c>
      <c r="BV228" s="23">
        <v>3.3</v>
      </c>
      <c r="BW228" s="23">
        <v>0</v>
      </c>
      <c r="BX228" s="23">
        <v>0</v>
      </c>
      <c r="BY228" s="23">
        <v>0</v>
      </c>
      <c r="BZ228" s="23">
        <v>0</v>
      </c>
      <c r="CA228" s="23">
        <v>0</v>
      </c>
      <c r="CB228" s="23">
        <v>92.45</v>
      </c>
      <c r="CC228" s="24"/>
      <c r="CD228" s="24"/>
      <c r="CE228" s="23">
        <v>8.09</v>
      </c>
      <c r="CG228" s="23">
        <v>0</v>
      </c>
      <c r="CH228" s="23">
        <v>0</v>
      </c>
      <c r="CI228" s="23">
        <v>0</v>
      </c>
      <c r="CJ228" s="23">
        <v>0</v>
      </c>
      <c r="CK228" s="23">
        <v>0</v>
      </c>
      <c r="CL228" s="23">
        <v>0</v>
      </c>
      <c r="CM228" s="23">
        <v>0</v>
      </c>
      <c r="CN228" s="23">
        <v>0</v>
      </c>
      <c r="CO228" s="23">
        <v>0</v>
      </c>
      <c r="CP228" s="23">
        <v>0</v>
      </c>
      <c r="CQ228" s="23">
        <v>0.39</v>
      </c>
    </row>
    <row r="229" spans="1:95" s="23" customFormat="1" x14ac:dyDescent="0.25">
      <c r="A229" s="30" t="str">
        <f>"248"</f>
        <v>248</v>
      </c>
      <c r="B229" s="21" t="s">
        <v>149</v>
      </c>
      <c r="C229" s="22" t="str">
        <f>"35"</f>
        <v>35</v>
      </c>
      <c r="D229" s="22">
        <v>0.37</v>
      </c>
      <c r="E229" s="22">
        <v>0.01</v>
      </c>
      <c r="F229" s="22">
        <v>1.63</v>
      </c>
      <c r="G229" s="22">
        <v>0</v>
      </c>
      <c r="H229" s="22">
        <v>2.2999999999999998</v>
      </c>
      <c r="I229" s="22">
        <v>25.20836406666665</v>
      </c>
      <c r="J229" s="22">
        <v>1.19</v>
      </c>
      <c r="K229" s="22">
        <v>0.06</v>
      </c>
      <c r="L229" s="22">
        <v>1.19</v>
      </c>
      <c r="M229" s="22">
        <v>0</v>
      </c>
      <c r="N229" s="22">
        <v>1.1000000000000001</v>
      </c>
      <c r="O229" s="22">
        <v>1.05</v>
      </c>
      <c r="P229" s="22">
        <v>0.15</v>
      </c>
      <c r="Q229" s="22">
        <v>0</v>
      </c>
      <c r="R229" s="22">
        <v>0</v>
      </c>
      <c r="S229" s="22">
        <v>0.09</v>
      </c>
      <c r="T229" s="22">
        <v>0.48</v>
      </c>
      <c r="U229" s="22">
        <v>136.01</v>
      </c>
      <c r="V229" s="22">
        <v>33.81</v>
      </c>
      <c r="W229" s="22">
        <v>2.94</v>
      </c>
      <c r="X229" s="22">
        <v>2.6</v>
      </c>
      <c r="Y229" s="22">
        <v>5.25</v>
      </c>
      <c r="Z229" s="22">
        <v>0.12</v>
      </c>
      <c r="AA229" s="22">
        <v>7.85</v>
      </c>
      <c r="AB229" s="22">
        <v>258.74</v>
      </c>
      <c r="AC229" s="22">
        <v>66.97</v>
      </c>
      <c r="AD229" s="22">
        <v>0.09</v>
      </c>
      <c r="AE229" s="22">
        <v>0.01</v>
      </c>
      <c r="AF229" s="22">
        <v>0.01</v>
      </c>
      <c r="AG229" s="22">
        <v>0.09</v>
      </c>
      <c r="AH229" s="22">
        <v>0.17</v>
      </c>
      <c r="AI229" s="22">
        <v>0.7</v>
      </c>
      <c r="AJ229" s="23">
        <v>0</v>
      </c>
      <c r="AK229" s="23">
        <v>8.6199999999999992</v>
      </c>
      <c r="AL229" s="23">
        <v>7.81</v>
      </c>
      <c r="AM229" s="23">
        <v>14.22</v>
      </c>
      <c r="AN229" s="23">
        <v>5.17</v>
      </c>
      <c r="AO229" s="23">
        <v>2.76</v>
      </c>
      <c r="AP229" s="23">
        <v>6.03</v>
      </c>
      <c r="AQ229" s="23">
        <v>2.2599999999999998</v>
      </c>
      <c r="AR229" s="23">
        <v>8.83</v>
      </c>
      <c r="AS229" s="23">
        <v>6.47</v>
      </c>
      <c r="AT229" s="23">
        <v>7.29</v>
      </c>
      <c r="AU229" s="23">
        <v>8.64</v>
      </c>
      <c r="AV229" s="23">
        <v>3.81</v>
      </c>
      <c r="AW229" s="23">
        <v>6.26</v>
      </c>
      <c r="AX229" s="23">
        <v>53.78</v>
      </c>
      <c r="AY229" s="23">
        <v>0</v>
      </c>
      <c r="AZ229" s="23">
        <v>16.11</v>
      </c>
      <c r="BA229" s="23">
        <v>9.0399999999999991</v>
      </c>
      <c r="BB229" s="23">
        <v>4.74</v>
      </c>
      <c r="BC229" s="23">
        <v>3.43</v>
      </c>
      <c r="BD229" s="23">
        <v>7.0000000000000007E-2</v>
      </c>
      <c r="BE229" s="23">
        <v>0.02</v>
      </c>
      <c r="BF229" s="23">
        <v>0.01</v>
      </c>
      <c r="BG229" s="23">
        <v>0.04</v>
      </c>
      <c r="BH229" s="23">
        <v>0.05</v>
      </c>
      <c r="BI229" s="23">
        <v>0.15</v>
      </c>
      <c r="BJ229" s="23">
        <v>0</v>
      </c>
      <c r="BK229" s="23">
        <v>0.48</v>
      </c>
      <c r="BL229" s="23">
        <v>0</v>
      </c>
      <c r="BM229" s="23">
        <v>0.15</v>
      </c>
      <c r="BN229" s="23">
        <v>0</v>
      </c>
      <c r="BO229" s="23">
        <v>0</v>
      </c>
      <c r="BP229" s="23">
        <v>0</v>
      </c>
      <c r="BQ229" s="23">
        <v>0</v>
      </c>
      <c r="BR229" s="23">
        <v>0.06</v>
      </c>
      <c r="BS229" s="23">
        <v>0.44</v>
      </c>
      <c r="BT229" s="23">
        <v>0</v>
      </c>
      <c r="BU229" s="23">
        <v>0</v>
      </c>
      <c r="BV229" s="23">
        <v>0.03</v>
      </c>
      <c r="BW229" s="23">
        <v>0</v>
      </c>
      <c r="BX229" s="23">
        <v>0</v>
      </c>
      <c r="BY229" s="23">
        <v>0</v>
      </c>
      <c r="BZ229" s="23">
        <v>0</v>
      </c>
      <c r="CA229" s="23">
        <v>0</v>
      </c>
      <c r="CB229" s="23">
        <v>36.979999999999997</v>
      </c>
      <c r="CC229" s="24"/>
      <c r="CD229" s="24"/>
      <c r="CE229" s="23">
        <v>50.97</v>
      </c>
      <c r="CG229" s="23">
        <v>0</v>
      </c>
      <c r="CH229" s="23">
        <v>0</v>
      </c>
      <c r="CI229" s="23">
        <v>0</v>
      </c>
      <c r="CJ229" s="23">
        <v>0</v>
      </c>
      <c r="CK229" s="23">
        <v>0</v>
      </c>
      <c r="CL229" s="23">
        <v>0</v>
      </c>
      <c r="CM229" s="23">
        <v>0</v>
      </c>
      <c r="CN229" s="23">
        <v>0</v>
      </c>
      <c r="CO229" s="23">
        <v>0</v>
      </c>
      <c r="CP229" s="23">
        <v>0.35</v>
      </c>
      <c r="CQ229" s="23">
        <v>0.35</v>
      </c>
    </row>
    <row r="230" spans="1:95" s="23" customFormat="1" x14ac:dyDescent="0.25">
      <c r="A230" s="30" t="s">
        <v>188</v>
      </c>
      <c r="B230" s="21" t="s">
        <v>173</v>
      </c>
      <c r="C230" s="22" t="str">
        <f>"180"</f>
        <v>180</v>
      </c>
      <c r="D230" s="22">
        <v>0</v>
      </c>
      <c r="E230" s="22">
        <v>0</v>
      </c>
      <c r="F230" s="22">
        <v>0</v>
      </c>
      <c r="G230" s="22">
        <v>0</v>
      </c>
      <c r="H230" s="22">
        <v>20.09</v>
      </c>
      <c r="I230" s="22">
        <v>82.379249999999985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20.09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117</v>
      </c>
      <c r="AB230" s="22">
        <v>0</v>
      </c>
      <c r="AC230" s="22">
        <v>0</v>
      </c>
      <c r="AD230" s="22">
        <v>2.12</v>
      </c>
      <c r="AE230" s="22">
        <v>0.23</v>
      </c>
      <c r="AF230" s="22">
        <v>0.28000000000000003</v>
      </c>
      <c r="AG230" s="22">
        <v>2.31</v>
      </c>
      <c r="AH230" s="22">
        <v>0</v>
      </c>
      <c r="AI230" s="22">
        <v>7.24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  <c r="AT230" s="23">
        <v>0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3">
        <v>0</v>
      </c>
      <c r="BC230" s="23">
        <v>0</v>
      </c>
      <c r="BD230" s="23">
        <v>0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</v>
      </c>
      <c r="BL230" s="23">
        <v>0</v>
      </c>
      <c r="BM230" s="23">
        <v>0</v>
      </c>
      <c r="BN230" s="23">
        <v>0</v>
      </c>
      <c r="BO230" s="23">
        <v>0</v>
      </c>
      <c r="BP230" s="23">
        <v>0</v>
      </c>
      <c r="BQ230" s="23">
        <v>0</v>
      </c>
      <c r="BR230" s="23">
        <v>0</v>
      </c>
      <c r="BS230" s="23">
        <v>0</v>
      </c>
      <c r="BT230" s="23">
        <v>0</v>
      </c>
      <c r="BU230" s="23">
        <v>0</v>
      </c>
      <c r="BV230" s="23">
        <v>0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163.35</v>
      </c>
      <c r="CC230" s="24"/>
      <c r="CD230" s="24"/>
      <c r="CE230" s="23">
        <v>117</v>
      </c>
      <c r="CG230" s="23">
        <v>0</v>
      </c>
      <c r="CH230" s="23">
        <v>0</v>
      </c>
      <c r="CI230" s="23">
        <v>0</v>
      </c>
      <c r="CJ230" s="23">
        <v>0</v>
      </c>
      <c r="CK230" s="23">
        <v>0</v>
      </c>
      <c r="CL230" s="23">
        <v>0</v>
      </c>
      <c r="CM230" s="23">
        <v>0</v>
      </c>
      <c r="CN230" s="23">
        <v>0</v>
      </c>
      <c r="CO230" s="23">
        <v>0</v>
      </c>
      <c r="CP230" s="23">
        <v>0</v>
      </c>
      <c r="CQ230" s="23">
        <v>0</v>
      </c>
    </row>
    <row r="231" spans="1:95" s="23" customFormat="1" ht="31.5" x14ac:dyDescent="0.25">
      <c r="A231" s="30" t="str">
        <f>"1.5"</f>
        <v>1.5</v>
      </c>
      <c r="B231" s="21" t="s">
        <v>100</v>
      </c>
      <c r="C231" s="22" t="str">
        <f>"20"</f>
        <v>20</v>
      </c>
      <c r="D231" s="22">
        <v>1.58</v>
      </c>
      <c r="E231" s="22">
        <v>0</v>
      </c>
      <c r="F231" s="22">
        <v>0.2</v>
      </c>
      <c r="G231" s="22">
        <v>0</v>
      </c>
      <c r="H231" s="22">
        <v>10.32</v>
      </c>
      <c r="I231" s="22">
        <v>49.1</v>
      </c>
      <c r="J231" s="22">
        <v>0.04</v>
      </c>
      <c r="K231" s="22">
        <v>0</v>
      </c>
      <c r="L231" s="22">
        <v>0.04</v>
      </c>
      <c r="M231" s="22">
        <v>0</v>
      </c>
      <c r="N231" s="22">
        <v>0.42</v>
      </c>
      <c r="O231" s="22">
        <v>9.24</v>
      </c>
      <c r="P231" s="22">
        <v>0.66</v>
      </c>
      <c r="Q231" s="22">
        <v>0</v>
      </c>
      <c r="R231" s="22">
        <v>0</v>
      </c>
      <c r="S231" s="22">
        <v>0.06</v>
      </c>
      <c r="T231" s="22">
        <v>0.3</v>
      </c>
      <c r="U231" s="22">
        <v>0</v>
      </c>
      <c r="V231" s="22">
        <v>26.6</v>
      </c>
      <c r="W231" s="22">
        <v>4.5999999999999996</v>
      </c>
      <c r="X231" s="22">
        <v>6.6</v>
      </c>
      <c r="Y231" s="22">
        <v>17.399999999999999</v>
      </c>
      <c r="Z231" s="22">
        <v>0.4</v>
      </c>
      <c r="AA231" s="22">
        <v>0</v>
      </c>
      <c r="AB231" s="22">
        <v>0</v>
      </c>
      <c r="AC231" s="22">
        <v>0</v>
      </c>
      <c r="AD231" s="22">
        <v>0.26</v>
      </c>
      <c r="AE231" s="22">
        <v>0.03</v>
      </c>
      <c r="AF231" s="22">
        <v>0.01</v>
      </c>
      <c r="AG231" s="22">
        <v>0.32</v>
      </c>
      <c r="AH231" s="22">
        <v>0.62</v>
      </c>
      <c r="AI231" s="22">
        <v>0</v>
      </c>
      <c r="AJ231" s="23">
        <v>0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23">
        <v>0</v>
      </c>
      <c r="AQ231" s="23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0</v>
      </c>
      <c r="AW231" s="23">
        <v>0</v>
      </c>
      <c r="AX231" s="23">
        <v>0</v>
      </c>
      <c r="AY231" s="23">
        <v>0</v>
      </c>
      <c r="AZ231" s="23">
        <v>0</v>
      </c>
      <c r="BA231" s="23">
        <v>0</v>
      </c>
      <c r="BB231" s="23">
        <v>0</v>
      </c>
      <c r="BC231" s="23">
        <v>0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</v>
      </c>
      <c r="BL231" s="23">
        <v>0</v>
      </c>
      <c r="BM231" s="23">
        <v>0</v>
      </c>
      <c r="BN231" s="23">
        <v>0</v>
      </c>
      <c r="BO231" s="23">
        <v>0</v>
      </c>
      <c r="BP231" s="23">
        <v>0</v>
      </c>
      <c r="BQ231" s="23">
        <v>0</v>
      </c>
      <c r="BR231" s="23">
        <v>0</v>
      </c>
      <c r="BS231" s="23">
        <v>0</v>
      </c>
      <c r="BT231" s="23">
        <v>0</v>
      </c>
      <c r="BU231" s="23">
        <v>0</v>
      </c>
      <c r="BV231" s="23">
        <v>0</v>
      </c>
      <c r="BW231" s="23">
        <v>0</v>
      </c>
      <c r="BX231" s="23">
        <v>0</v>
      </c>
      <c r="BY231" s="23">
        <v>0</v>
      </c>
      <c r="BZ231" s="23">
        <v>0</v>
      </c>
      <c r="CA231" s="23">
        <v>0</v>
      </c>
      <c r="CB231" s="23">
        <v>7.54</v>
      </c>
      <c r="CC231" s="24"/>
      <c r="CD231" s="24"/>
      <c r="CE231" s="23">
        <v>0</v>
      </c>
      <c r="CG231" s="23">
        <v>0</v>
      </c>
      <c r="CH231" s="23">
        <v>0</v>
      </c>
      <c r="CI231" s="23">
        <v>0</v>
      </c>
      <c r="CJ231" s="23">
        <v>0</v>
      </c>
      <c r="CK231" s="23">
        <v>0</v>
      </c>
      <c r="CL231" s="23">
        <v>0</v>
      </c>
      <c r="CM231" s="23">
        <v>0</v>
      </c>
      <c r="CN231" s="23">
        <v>0</v>
      </c>
      <c r="CO231" s="23">
        <v>0</v>
      </c>
      <c r="CP231" s="23">
        <v>0</v>
      </c>
      <c r="CQ231" s="23">
        <v>0</v>
      </c>
    </row>
    <row r="232" spans="1:95" s="16" customFormat="1" x14ac:dyDescent="0.25">
      <c r="A232" s="31" t="s">
        <v>192</v>
      </c>
      <c r="B232" s="18" t="s">
        <v>129</v>
      </c>
      <c r="C232" s="19" t="str">
        <f>"20"</f>
        <v>20</v>
      </c>
      <c r="D232" s="19">
        <v>1.32</v>
      </c>
      <c r="E232" s="19">
        <v>0</v>
      </c>
      <c r="F232" s="19">
        <v>0.24</v>
      </c>
      <c r="G232" s="19">
        <v>0</v>
      </c>
      <c r="H232" s="19">
        <v>8.34</v>
      </c>
      <c r="I232" s="19">
        <v>38.676000000000002</v>
      </c>
      <c r="J232" s="19">
        <v>0.04</v>
      </c>
      <c r="K232" s="19">
        <v>0</v>
      </c>
      <c r="L232" s="19">
        <v>0.04</v>
      </c>
      <c r="M232" s="19">
        <v>0</v>
      </c>
      <c r="N232" s="19">
        <v>0.24</v>
      </c>
      <c r="O232" s="19">
        <v>6.44</v>
      </c>
      <c r="P232" s="19">
        <v>1.66</v>
      </c>
      <c r="Q232" s="19">
        <v>0</v>
      </c>
      <c r="R232" s="19">
        <v>0</v>
      </c>
      <c r="S232" s="19">
        <v>0.2</v>
      </c>
      <c r="T232" s="19">
        <v>0.5</v>
      </c>
      <c r="U232" s="19">
        <v>0</v>
      </c>
      <c r="V232" s="19">
        <v>49</v>
      </c>
      <c r="W232" s="19">
        <v>7</v>
      </c>
      <c r="X232" s="19">
        <v>9.4</v>
      </c>
      <c r="Y232" s="19">
        <v>31.6</v>
      </c>
      <c r="Z232" s="19">
        <v>0.78</v>
      </c>
      <c r="AA232" s="19">
        <v>0</v>
      </c>
      <c r="AB232" s="19">
        <v>1</v>
      </c>
      <c r="AC232" s="19">
        <v>0.2</v>
      </c>
      <c r="AD232" s="19">
        <v>0.28000000000000003</v>
      </c>
      <c r="AE232" s="19">
        <v>0.04</v>
      </c>
      <c r="AF232" s="19">
        <v>0.02</v>
      </c>
      <c r="AG232" s="19">
        <v>0.14000000000000001</v>
      </c>
      <c r="AH232" s="19">
        <v>0.4</v>
      </c>
      <c r="AI232" s="19">
        <v>0</v>
      </c>
      <c r="AJ232" s="16">
        <v>0</v>
      </c>
      <c r="AK232" s="16">
        <v>64.400000000000006</v>
      </c>
      <c r="AL232" s="16">
        <v>49.6</v>
      </c>
      <c r="AM232" s="16">
        <v>85.4</v>
      </c>
      <c r="AN232" s="16">
        <v>44.6</v>
      </c>
      <c r="AO232" s="16">
        <v>18.600000000000001</v>
      </c>
      <c r="AP232" s="16">
        <v>39.6</v>
      </c>
      <c r="AQ232" s="16">
        <v>16</v>
      </c>
      <c r="AR232" s="16">
        <v>74.2</v>
      </c>
      <c r="AS232" s="16">
        <v>59.4</v>
      </c>
      <c r="AT232" s="16">
        <v>58.2</v>
      </c>
      <c r="AU232" s="16">
        <v>92.8</v>
      </c>
      <c r="AV232" s="16">
        <v>24.8</v>
      </c>
      <c r="AW232" s="16">
        <v>62</v>
      </c>
      <c r="AX232" s="16">
        <v>305.8</v>
      </c>
      <c r="AY232" s="16">
        <v>0</v>
      </c>
      <c r="AZ232" s="16">
        <v>105.2</v>
      </c>
      <c r="BA232" s="16">
        <v>58.2</v>
      </c>
      <c r="BB232" s="16">
        <v>36</v>
      </c>
      <c r="BC232" s="16">
        <v>26</v>
      </c>
      <c r="BD232" s="16">
        <v>0</v>
      </c>
      <c r="BE232" s="16">
        <v>0</v>
      </c>
      <c r="BF232" s="16">
        <v>0</v>
      </c>
      <c r="BG232" s="16">
        <v>0</v>
      </c>
      <c r="BH232" s="16">
        <v>0</v>
      </c>
      <c r="BI232" s="16">
        <v>0</v>
      </c>
      <c r="BJ232" s="16">
        <v>0</v>
      </c>
      <c r="BK232" s="16">
        <v>0.03</v>
      </c>
      <c r="BL232" s="16">
        <v>0</v>
      </c>
      <c r="BM232" s="16">
        <v>0</v>
      </c>
      <c r="BN232" s="16">
        <v>0</v>
      </c>
      <c r="BO232" s="16">
        <v>0</v>
      </c>
      <c r="BP232" s="16">
        <v>0</v>
      </c>
      <c r="BQ232" s="16">
        <v>0</v>
      </c>
      <c r="BR232" s="16">
        <v>0</v>
      </c>
      <c r="BS232" s="16">
        <v>0.02</v>
      </c>
      <c r="BT232" s="16">
        <v>0</v>
      </c>
      <c r="BU232" s="16">
        <v>0</v>
      </c>
      <c r="BV232" s="16">
        <v>0.1</v>
      </c>
      <c r="BW232" s="16">
        <v>0.02</v>
      </c>
      <c r="BX232" s="16">
        <v>0</v>
      </c>
      <c r="BY232" s="16">
        <v>0</v>
      </c>
      <c r="BZ232" s="16">
        <v>0</v>
      </c>
      <c r="CA232" s="16">
        <v>0</v>
      </c>
      <c r="CB232" s="16">
        <v>9.4</v>
      </c>
      <c r="CC232" s="20"/>
      <c r="CD232" s="20"/>
      <c r="CE232" s="16">
        <v>0.17</v>
      </c>
      <c r="CG232" s="16">
        <v>0</v>
      </c>
      <c r="CH232" s="16">
        <v>0</v>
      </c>
      <c r="CI232" s="16">
        <v>0</v>
      </c>
      <c r="CJ232" s="16">
        <v>0</v>
      </c>
      <c r="CK232" s="16">
        <v>0</v>
      </c>
      <c r="CL232" s="16">
        <v>0</v>
      </c>
      <c r="CM232" s="16">
        <v>0</v>
      </c>
      <c r="CN232" s="16">
        <v>0</v>
      </c>
      <c r="CO232" s="16">
        <v>0</v>
      </c>
      <c r="CP232" s="16">
        <v>0</v>
      </c>
      <c r="CQ232" s="16">
        <v>0</v>
      </c>
    </row>
    <row r="233" spans="1:95" s="27" customFormat="1" x14ac:dyDescent="0.25">
      <c r="A233" s="32"/>
      <c r="B233" s="25" t="s">
        <v>112</v>
      </c>
      <c r="C233" s="26"/>
      <c r="D233" s="26">
        <v>27.69</v>
      </c>
      <c r="E233" s="26">
        <v>10.43</v>
      </c>
      <c r="F233" s="26">
        <v>22.44</v>
      </c>
      <c r="G233" s="26">
        <v>0</v>
      </c>
      <c r="H233" s="26">
        <v>92.64</v>
      </c>
      <c r="I233" s="26">
        <v>675.79</v>
      </c>
      <c r="J233" s="26">
        <v>7.01</v>
      </c>
      <c r="K233" s="26">
        <v>7.09</v>
      </c>
      <c r="L233" s="26">
        <v>7.01</v>
      </c>
      <c r="M233" s="26">
        <v>0</v>
      </c>
      <c r="N233" s="26">
        <v>12.06</v>
      </c>
      <c r="O233" s="26">
        <v>73.03</v>
      </c>
      <c r="P233" s="26">
        <v>7.55</v>
      </c>
      <c r="Q233" s="26">
        <v>0</v>
      </c>
      <c r="R233" s="26">
        <v>0</v>
      </c>
      <c r="S233" s="26">
        <v>0.91</v>
      </c>
      <c r="T233" s="26">
        <v>7.07</v>
      </c>
      <c r="U233" s="26">
        <v>774.01</v>
      </c>
      <c r="V233" s="26">
        <v>1505.61</v>
      </c>
      <c r="W233" s="26">
        <v>126.2</v>
      </c>
      <c r="X233" s="26">
        <v>111.12</v>
      </c>
      <c r="Y233" s="26">
        <v>378.12</v>
      </c>
      <c r="Z233" s="26">
        <v>4.67</v>
      </c>
      <c r="AA233" s="26">
        <v>161.62</v>
      </c>
      <c r="AB233" s="26">
        <v>1093.49</v>
      </c>
      <c r="AC233" s="26">
        <v>271.89999999999998</v>
      </c>
      <c r="AD233" s="26">
        <v>8.2899999999999991</v>
      </c>
      <c r="AE233" s="26">
        <v>0.57999999999999996</v>
      </c>
      <c r="AF233" s="26">
        <v>0.56999999999999995</v>
      </c>
      <c r="AG233" s="26">
        <v>6.82</v>
      </c>
      <c r="AH233" s="26">
        <v>7.92</v>
      </c>
      <c r="AI233" s="26">
        <v>23.23</v>
      </c>
      <c r="AJ233" s="27">
        <v>0</v>
      </c>
      <c r="AK233" s="27">
        <v>186.03</v>
      </c>
      <c r="AL233" s="27">
        <v>195.2</v>
      </c>
      <c r="AM233" s="27">
        <v>286.61</v>
      </c>
      <c r="AN233" s="27">
        <v>228</v>
      </c>
      <c r="AO233" s="27">
        <v>62.72</v>
      </c>
      <c r="AP233" s="27">
        <v>170.28</v>
      </c>
      <c r="AQ233" s="27">
        <v>67.760000000000005</v>
      </c>
      <c r="AR233" s="27">
        <v>217.14</v>
      </c>
      <c r="AS233" s="27">
        <v>212.22</v>
      </c>
      <c r="AT233" s="27">
        <v>398.55</v>
      </c>
      <c r="AU233" s="27">
        <v>467.08</v>
      </c>
      <c r="AV233" s="27">
        <v>76.59</v>
      </c>
      <c r="AW233" s="27">
        <v>186.15</v>
      </c>
      <c r="AX233" s="27">
        <v>1130.9100000000001</v>
      </c>
      <c r="AY233" s="27">
        <v>0</v>
      </c>
      <c r="AZ233" s="27">
        <v>273.13</v>
      </c>
      <c r="BA233" s="27">
        <v>191.98</v>
      </c>
      <c r="BB233" s="27">
        <v>142.11000000000001</v>
      </c>
      <c r="BC233" s="27">
        <v>75.400000000000006</v>
      </c>
      <c r="BD233" s="27">
        <v>0.28999999999999998</v>
      </c>
      <c r="BE233" s="27">
        <v>0.06</v>
      </c>
      <c r="BF233" s="27">
        <v>0.06</v>
      </c>
      <c r="BG233" s="27">
        <v>0.15</v>
      </c>
      <c r="BH233" s="27">
        <v>0.19</v>
      </c>
      <c r="BI233" s="27">
        <v>0.61</v>
      </c>
      <c r="BJ233" s="27">
        <v>0</v>
      </c>
      <c r="BK233" s="27">
        <v>2.65</v>
      </c>
      <c r="BL233" s="27">
        <v>0</v>
      </c>
      <c r="BM233" s="27">
        <v>1</v>
      </c>
      <c r="BN233" s="27">
        <v>0.03</v>
      </c>
      <c r="BO233" s="27">
        <v>7.0000000000000007E-2</v>
      </c>
      <c r="BP233" s="27">
        <v>0</v>
      </c>
      <c r="BQ233" s="27">
        <v>0</v>
      </c>
      <c r="BR233" s="27">
        <v>0.23</v>
      </c>
      <c r="BS233" s="27">
        <v>4.3099999999999996</v>
      </c>
      <c r="BT233" s="27">
        <v>0</v>
      </c>
      <c r="BU233" s="27">
        <v>0</v>
      </c>
      <c r="BV233" s="27">
        <v>6.44</v>
      </c>
      <c r="BW233" s="27">
        <v>0.02</v>
      </c>
      <c r="BX233" s="27">
        <v>0</v>
      </c>
      <c r="BY233" s="27">
        <v>0</v>
      </c>
      <c r="BZ233" s="27">
        <v>0</v>
      </c>
      <c r="CA233" s="27">
        <v>0</v>
      </c>
      <c r="CB233" s="27">
        <v>664.76</v>
      </c>
      <c r="CC233" s="14"/>
      <c r="CD233" s="14">
        <f>$I$233/$I$238*100</f>
        <v>49.486672524897479</v>
      </c>
      <c r="CE233" s="27">
        <v>343.87</v>
      </c>
      <c r="CG233" s="27">
        <v>0</v>
      </c>
      <c r="CH233" s="27">
        <v>0</v>
      </c>
      <c r="CI233" s="27">
        <v>0</v>
      </c>
      <c r="CJ233" s="27">
        <v>0</v>
      </c>
      <c r="CK233" s="27">
        <v>0</v>
      </c>
      <c r="CL233" s="27">
        <v>0</v>
      </c>
      <c r="CM233" s="27">
        <v>0</v>
      </c>
      <c r="CN233" s="27">
        <v>0</v>
      </c>
      <c r="CO233" s="27">
        <v>0</v>
      </c>
      <c r="CP233" s="27">
        <v>0.35</v>
      </c>
      <c r="CQ233" s="27">
        <v>1.61</v>
      </c>
    </row>
    <row r="234" spans="1:95" x14ac:dyDescent="0.25">
      <c r="A234" s="29"/>
      <c r="B234" s="17" t="s">
        <v>113</v>
      </c>
    </row>
    <row r="235" spans="1:95" s="23" customFormat="1" x14ac:dyDescent="0.25">
      <c r="A235" s="30" t="s">
        <v>219</v>
      </c>
      <c r="B235" s="21" t="s">
        <v>174</v>
      </c>
      <c r="C235" s="22" t="str">
        <f>"70"</f>
        <v>70</v>
      </c>
      <c r="D235" s="22">
        <v>4.82</v>
      </c>
      <c r="E235" s="22">
        <v>0.34</v>
      </c>
      <c r="F235" s="22">
        <v>7.26</v>
      </c>
      <c r="G235" s="22">
        <v>0</v>
      </c>
      <c r="H235" s="22">
        <v>36.659999999999997</v>
      </c>
      <c r="I235" s="22">
        <v>229.42410629739999</v>
      </c>
      <c r="J235" s="22">
        <v>5.73</v>
      </c>
      <c r="K235" s="22">
        <v>0.26</v>
      </c>
      <c r="L235" s="22">
        <v>5.73</v>
      </c>
      <c r="M235" s="22">
        <v>0</v>
      </c>
      <c r="N235" s="22">
        <v>8.68</v>
      </c>
      <c r="O235" s="22">
        <v>26.61</v>
      </c>
      <c r="P235" s="22">
        <v>1.37</v>
      </c>
      <c r="Q235" s="22">
        <v>0</v>
      </c>
      <c r="R235" s="22">
        <v>0</v>
      </c>
      <c r="S235" s="22">
        <v>0</v>
      </c>
      <c r="T235" s="22">
        <v>0.7</v>
      </c>
      <c r="U235" s="22">
        <v>0</v>
      </c>
      <c r="V235" s="22">
        <v>47.62</v>
      </c>
      <c r="W235" s="22">
        <v>9.56</v>
      </c>
      <c r="X235" s="22">
        <v>5.92</v>
      </c>
      <c r="Y235" s="22">
        <v>34.47</v>
      </c>
      <c r="Z235" s="22">
        <v>0.5</v>
      </c>
      <c r="AA235" s="22">
        <v>23.35</v>
      </c>
      <c r="AB235" s="22">
        <v>25.88</v>
      </c>
      <c r="AC235" s="22">
        <v>71.569999999999993</v>
      </c>
      <c r="AD235" s="22">
        <v>0.82</v>
      </c>
      <c r="AE235" s="22">
        <v>0.04</v>
      </c>
      <c r="AF235" s="22">
        <v>0.02</v>
      </c>
      <c r="AG235" s="22">
        <v>0.37</v>
      </c>
      <c r="AH235" s="22">
        <v>1.49</v>
      </c>
      <c r="AI235" s="22">
        <v>0</v>
      </c>
      <c r="AJ235" s="23">
        <v>0</v>
      </c>
      <c r="AK235" s="23">
        <v>208.4</v>
      </c>
      <c r="AL235" s="23">
        <v>189.11</v>
      </c>
      <c r="AM235" s="23">
        <v>354.04</v>
      </c>
      <c r="AN235" s="23">
        <v>117.72</v>
      </c>
      <c r="AO235" s="23">
        <v>69.97</v>
      </c>
      <c r="AP235" s="23">
        <v>139.97</v>
      </c>
      <c r="AQ235" s="23">
        <v>46.7</v>
      </c>
      <c r="AR235" s="23">
        <v>219.12</v>
      </c>
      <c r="AS235" s="23">
        <v>148.35</v>
      </c>
      <c r="AT235" s="23">
        <v>177.97</v>
      </c>
      <c r="AU235" s="23">
        <v>159.91999999999999</v>
      </c>
      <c r="AV235" s="23">
        <v>89.65</v>
      </c>
      <c r="AW235" s="23">
        <v>152.61000000000001</v>
      </c>
      <c r="AX235" s="23">
        <v>1316.85</v>
      </c>
      <c r="AY235" s="23">
        <v>0.16</v>
      </c>
      <c r="AZ235" s="23">
        <v>412.99</v>
      </c>
      <c r="BA235" s="23">
        <v>223.1</v>
      </c>
      <c r="BB235" s="23">
        <v>112.52</v>
      </c>
      <c r="BC235" s="23">
        <v>87.62</v>
      </c>
      <c r="BD235" s="23">
        <v>0.3</v>
      </c>
      <c r="BE235" s="23">
        <v>7.0000000000000007E-2</v>
      </c>
      <c r="BF235" s="23">
        <v>0.06</v>
      </c>
      <c r="BG235" s="23">
        <v>0.15</v>
      </c>
      <c r="BH235" s="23">
        <v>0.2</v>
      </c>
      <c r="BI235" s="23">
        <v>0.63</v>
      </c>
      <c r="BJ235" s="23">
        <v>0</v>
      </c>
      <c r="BK235" s="23">
        <v>2.04</v>
      </c>
      <c r="BL235" s="23">
        <v>0</v>
      </c>
      <c r="BM235" s="23">
        <v>0.61</v>
      </c>
      <c r="BN235" s="23">
        <v>0</v>
      </c>
      <c r="BO235" s="23">
        <v>0</v>
      </c>
      <c r="BP235" s="23">
        <v>0</v>
      </c>
      <c r="BQ235" s="23">
        <v>0</v>
      </c>
      <c r="BR235" s="23">
        <v>0.23</v>
      </c>
      <c r="BS235" s="23">
        <v>1.87</v>
      </c>
      <c r="BT235" s="23">
        <v>0</v>
      </c>
      <c r="BU235" s="23">
        <v>0</v>
      </c>
      <c r="BV235" s="23">
        <v>0.31</v>
      </c>
      <c r="BW235" s="23">
        <v>0.02</v>
      </c>
      <c r="BX235" s="23">
        <v>0</v>
      </c>
      <c r="BY235" s="23">
        <v>0</v>
      </c>
      <c r="BZ235" s="23">
        <v>0</v>
      </c>
      <c r="CA235" s="23">
        <v>0</v>
      </c>
      <c r="CB235" s="23">
        <v>29.24</v>
      </c>
      <c r="CC235" s="24"/>
      <c r="CD235" s="24"/>
      <c r="CE235" s="23">
        <v>27.66</v>
      </c>
      <c r="CG235" s="23">
        <v>0</v>
      </c>
      <c r="CH235" s="23">
        <v>0</v>
      </c>
      <c r="CI235" s="23">
        <v>0</v>
      </c>
      <c r="CJ235" s="23">
        <v>0</v>
      </c>
      <c r="CK235" s="23">
        <v>0</v>
      </c>
      <c r="CL235" s="23">
        <v>0</v>
      </c>
      <c r="CM235" s="23">
        <v>0</v>
      </c>
      <c r="CN235" s="23">
        <v>0</v>
      </c>
      <c r="CO235" s="23">
        <v>0</v>
      </c>
      <c r="CP235" s="23">
        <v>9.94</v>
      </c>
      <c r="CQ235" s="23">
        <v>0.42</v>
      </c>
    </row>
    <row r="236" spans="1:95" s="16" customFormat="1" x14ac:dyDescent="0.25">
      <c r="A236" s="31" t="str">
        <f>"27/10"</f>
        <v>27/10</v>
      </c>
      <c r="B236" s="18" t="s">
        <v>131</v>
      </c>
      <c r="C236" s="19" t="str">
        <f>"180"</f>
        <v>180</v>
      </c>
      <c r="D236" s="19">
        <v>7.0000000000000007E-2</v>
      </c>
      <c r="E236" s="19">
        <v>0</v>
      </c>
      <c r="F236" s="19">
        <v>0.02</v>
      </c>
      <c r="G236" s="19">
        <v>0.02</v>
      </c>
      <c r="H236" s="19">
        <v>0.05</v>
      </c>
      <c r="I236" s="19">
        <v>0.57304080000000002</v>
      </c>
      <c r="J236" s="19">
        <v>0</v>
      </c>
      <c r="K236" s="19">
        <v>0</v>
      </c>
      <c r="L236" s="19">
        <v>0</v>
      </c>
      <c r="M236" s="19">
        <v>0</v>
      </c>
      <c r="N236" s="19">
        <v>0.01</v>
      </c>
      <c r="O236" s="19">
        <v>0</v>
      </c>
      <c r="P236" s="19">
        <v>0.04</v>
      </c>
      <c r="Q236" s="19">
        <v>0</v>
      </c>
      <c r="R236" s="19">
        <v>0</v>
      </c>
      <c r="S236" s="19">
        <v>0</v>
      </c>
      <c r="T236" s="19">
        <v>0.02</v>
      </c>
      <c r="U236" s="19">
        <v>0</v>
      </c>
      <c r="V236" s="19">
        <v>0</v>
      </c>
      <c r="W236" s="19">
        <v>0</v>
      </c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  <c r="AI236" s="19">
        <v>0</v>
      </c>
      <c r="AJ236" s="16">
        <v>0</v>
      </c>
      <c r="AK236" s="16">
        <v>0</v>
      </c>
      <c r="AL236" s="16">
        <v>0</v>
      </c>
      <c r="AM236" s="16">
        <v>0</v>
      </c>
      <c r="AN236" s="16">
        <v>0</v>
      </c>
      <c r="AO236" s="16">
        <v>0</v>
      </c>
      <c r="AP236" s="16">
        <v>0</v>
      </c>
      <c r="AQ236" s="16">
        <v>0</v>
      </c>
      <c r="AR236" s="16">
        <v>0</v>
      </c>
      <c r="AS236" s="16">
        <v>0</v>
      </c>
      <c r="AT236" s="16">
        <v>0</v>
      </c>
      <c r="AU236" s="16">
        <v>0</v>
      </c>
      <c r="AV236" s="16">
        <v>0</v>
      </c>
      <c r="AW236" s="16">
        <v>0</v>
      </c>
      <c r="AX236" s="16">
        <v>0</v>
      </c>
      <c r="AY236" s="16">
        <v>0</v>
      </c>
      <c r="AZ236" s="16">
        <v>0</v>
      </c>
      <c r="BA236" s="16">
        <v>0</v>
      </c>
      <c r="BB236" s="16">
        <v>0</v>
      </c>
      <c r="BC236" s="16">
        <v>0</v>
      </c>
      <c r="BD236" s="16">
        <v>0</v>
      </c>
      <c r="BE236" s="16">
        <v>0</v>
      </c>
      <c r="BF236" s="16">
        <v>0</v>
      </c>
      <c r="BG236" s="16">
        <v>0</v>
      </c>
      <c r="BH236" s="16">
        <v>0</v>
      </c>
      <c r="BI236" s="16">
        <v>0</v>
      </c>
      <c r="BJ236" s="16">
        <v>0</v>
      </c>
      <c r="BK236" s="16">
        <v>0</v>
      </c>
      <c r="BL236" s="16">
        <v>0</v>
      </c>
      <c r="BM236" s="16">
        <v>0</v>
      </c>
      <c r="BN236" s="16">
        <v>0</v>
      </c>
      <c r="BO236" s="16">
        <v>0</v>
      </c>
      <c r="BP236" s="16">
        <v>0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0</v>
      </c>
      <c r="CA236" s="16">
        <v>0</v>
      </c>
      <c r="CB236" s="16">
        <v>180.03</v>
      </c>
      <c r="CC236" s="20"/>
      <c r="CD236" s="20"/>
      <c r="CE236" s="16">
        <v>0</v>
      </c>
      <c r="CG236" s="16">
        <v>3.61</v>
      </c>
      <c r="CH236" s="16">
        <v>3.61</v>
      </c>
      <c r="CI236" s="16">
        <v>3.61</v>
      </c>
      <c r="CJ236" s="16">
        <v>371.66</v>
      </c>
      <c r="CK236" s="16">
        <v>155.05000000000001</v>
      </c>
      <c r="CL236" s="16">
        <v>263.36</v>
      </c>
      <c r="CM236" s="16">
        <v>39.32</v>
      </c>
      <c r="CN236" s="16">
        <v>23.09</v>
      </c>
      <c r="CO236" s="16">
        <v>31.2</v>
      </c>
      <c r="CP236" s="16">
        <v>0</v>
      </c>
      <c r="CQ236" s="16">
        <v>0</v>
      </c>
    </row>
    <row r="237" spans="1:95" s="27" customFormat="1" x14ac:dyDescent="0.25">
      <c r="A237" s="32"/>
      <c r="B237" s="25" t="s">
        <v>116</v>
      </c>
      <c r="C237" s="26"/>
      <c r="D237" s="26">
        <v>4.8899999999999997</v>
      </c>
      <c r="E237" s="26">
        <v>0.34</v>
      </c>
      <c r="F237" s="26">
        <v>7.28</v>
      </c>
      <c r="G237" s="26">
        <v>0.02</v>
      </c>
      <c r="H237" s="26">
        <v>36.71</v>
      </c>
      <c r="I237" s="26">
        <v>230</v>
      </c>
      <c r="J237" s="26">
        <v>5.73</v>
      </c>
      <c r="K237" s="26">
        <v>0.26</v>
      </c>
      <c r="L237" s="26">
        <v>5.73</v>
      </c>
      <c r="M237" s="26">
        <v>0</v>
      </c>
      <c r="N237" s="26">
        <v>8.6999999999999993</v>
      </c>
      <c r="O237" s="26">
        <v>26.61</v>
      </c>
      <c r="P237" s="26">
        <v>1.41</v>
      </c>
      <c r="Q237" s="26">
        <v>0</v>
      </c>
      <c r="R237" s="26">
        <v>0</v>
      </c>
      <c r="S237" s="26">
        <v>0</v>
      </c>
      <c r="T237" s="26">
        <v>0.72</v>
      </c>
      <c r="U237" s="26">
        <v>0</v>
      </c>
      <c r="V237" s="26">
        <v>47.62</v>
      </c>
      <c r="W237" s="26">
        <v>9.56</v>
      </c>
      <c r="X237" s="26">
        <v>5.92</v>
      </c>
      <c r="Y237" s="26">
        <v>34.47</v>
      </c>
      <c r="Z237" s="26">
        <v>0.5</v>
      </c>
      <c r="AA237" s="26">
        <v>23.35</v>
      </c>
      <c r="AB237" s="26">
        <v>25.88</v>
      </c>
      <c r="AC237" s="26">
        <v>71.569999999999993</v>
      </c>
      <c r="AD237" s="26">
        <v>0.82</v>
      </c>
      <c r="AE237" s="26">
        <v>0.04</v>
      </c>
      <c r="AF237" s="26">
        <v>0.02</v>
      </c>
      <c r="AG237" s="26">
        <v>0.37</v>
      </c>
      <c r="AH237" s="26">
        <v>1.49</v>
      </c>
      <c r="AI237" s="26">
        <v>0</v>
      </c>
      <c r="AJ237" s="27">
        <v>0</v>
      </c>
      <c r="AK237" s="27">
        <v>208.4</v>
      </c>
      <c r="AL237" s="27">
        <v>189.11</v>
      </c>
      <c r="AM237" s="27">
        <v>354.04</v>
      </c>
      <c r="AN237" s="27">
        <v>117.72</v>
      </c>
      <c r="AO237" s="27">
        <v>69.97</v>
      </c>
      <c r="AP237" s="27">
        <v>139.97</v>
      </c>
      <c r="AQ237" s="27">
        <v>46.7</v>
      </c>
      <c r="AR237" s="27">
        <v>219.12</v>
      </c>
      <c r="AS237" s="27">
        <v>148.35</v>
      </c>
      <c r="AT237" s="27">
        <v>177.97</v>
      </c>
      <c r="AU237" s="27">
        <v>159.91999999999999</v>
      </c>
      <c r="AV237" s="27">
        <v>89.65</v>
      </c>
      <c r="AW237" s="27">
        <v>152.61000000000001</v>
      </c>
      <c r="AX237" s="27">
        <v>1316.85</v>
      </c>
      <c r="AY237" s="27">
        <v>0.16</v>
      </c>
      <c r="AZ237" s="27">
        <v>412.99</v>
      </c>
      <c r="BA237" s="27">
        <v>223.1</v>
      </c>
      <c r="BB237" s="27">
        <v>112.52</v>
      </c>
      <c r="BC237" s="27">
        <v>87.62</v>
      </c>
      <c r="BD237" s="27">
        <v>0.3</v>
      </c>
      <c r="BE237" s="27">
        <v>7.0000000000000007E-2</v>
      </c>
      <c r="BF237" s="27">
        <v>0.06</v>
      </c>
      <c r="BG237" s="27">
        <v>0.15</v>
      </c>
      <c r="BH237" s="27">
        <v>0.2</v>
      </c>
      <c r="BI237" s="27">
        <v>0.63</v>
      </c>
      <c r="BJ237" s="27">
        <v>0</v>
      </c>
      <c r="BK237" s="27">
        <v>2.04</v>
      </c>
      <c r="BL237" s="27">
        <v>0</v>
      </c>
      <c r="BM237" s="27">
        <v>0.61</v>
      </c>
      <c r="BN237" s="27">
        <v>0</v>
      </c>
      <c r="BO237" s="27">
        <v>0</v>
      </c>
      <c r="BP237" s="27">
        <v>0</v>
      </c>
      <c r="BQ237" s="27">
        <v>0</v>
      </c>
      <c r="BR237" s="27">
        <v>0.23</v>
      </c>
      <c r="BS237" s="27">
        <v>1.87</v>
      </c>
      <c r="BT237" s="27">
        <v>0</v>
      </c>
      <c r="BU237" s="27">
        <v>0</v>
      </c>
      <c r="BV237" s="27">
        <v>0.31</v>
      </c>
      <c r="BW237" s="27">
        <v>0.02</v>
      </c>
      <c r="BX237" s="27">
        <v>0</v>
      </c>
      <c r="BY237" s="27">
        <v>0</v>
      </c>
      <c r="BZ237" s="27">
        <v>0</v>
      </c>
      <c r="CA237" s="27">
        <v>0</v>
      </c>
      <c r="CB237" s="27">
        <v>209.27</v>
      </c>
      <c r="CC237" s="14"/>
      <c r="CD237" s="14">
        <f>$I$237/$I$238*100</f>
        <v>16.84241359109549</v>
      </c>
      <c r="CE237" s="27">
        <v>27.66</v>
      </c>
      <c r="CG237" s="27">
        <v>3.61</v>
      </c>
      <c r="CH237" s="27">
        <v>3.61</v>
      </c>
      <c r="CI237" s="27">
        <v>3.61</v>
      </c>
      <c r="CJ237" s="27">
        <v>371.66</v>
      </c>
      <c r="CK237" s="27">
        <v>155.05000000000001</v>
      </c>
      <c r="CL237" s="27">
        <v>263.36</v>
      </c>
      <c r="CM237" s="27">
        <v>39.32</v>
      </c>
      <c r="CN237" s="27">
        <v>23.09</v>
      </c>
      <c r="CO237" s="27">
        <v>31.2</v>
      </c>
      <c r="CP237" s="27">
        <v>9.94</v>
      </c>
      <c r="CQ237" s="27">
        <v>0.42</v>
      </c>
    </row>
    <row r="238" spans="1:95" s="27" customFormat="1" x14ac:dyDescent="0.25">
      <c r="A238" s="32"/>
      <c r="B238" s="25" t="s">
        <v>117</v>
      </c>
      <c r="C238" s="26"/>
      <c r="D238" s="26">
        <v>50.15</v>
      </c>
      <c r="E238" s="26">
        <v>22.7</v>
      </c>
      <c r="F238" s="26">
        <v>44.55</v>
      </c>
      <c r="G238" s="26">
        <v>0.02</v>
      </c>
      <c r="H238" s="26">
        <v>193.97</v>
      </c>
      <c r="I238" s="26">
        <v>1365.6</v>
      </c>
      <c r="J238" s="26">
        <v>21.73</v>
      </c>
      <c r="K238" s="26">
        <v>7.47</v>
      </c>
      <c r="L238" s="26">
        <v>20.83</v>
      </c>
      <c r="M238" s="26">
        <v>0</v>
      </c>
      <c r="N238" s="26">
        <v>48.23</v>
      </c>
      <c r="O238" s="26">
        <v>134.11000000000001</v>
      </c>
      <c r="P238" s="26">
        <v>11.64</v>
      </c>
      <c r="Q238" s="26">
        <v>0</v>
      </c>
      <c r="R238" s="26">
        <v>0</v>
      </c>
      <c r="S238" s="26">
        <v>2.57</v>
      </c>
      <c r="T238" s="26">
        <v>11.96</v>
      </c>
      <c r="U238" s="26">
        <v>1174.8900000000001</v>
      </c>
      <c r="V238" s="26">
        <v>2081.71</v>
      </c>
      <c r="W238" s="26">
        <v>578.4</v>
      </c>
      <c r="X238" s="26">
        <v>199.02</v>
      </c>
      <c r="Y238" s="26">
        <v>811.02</v>
      </c>
      <c r="Z238" s="26">
        <v>7.18</v>
      </c>
      <c r="AA238" s="26">
        <v>273.55</v>
      </c>
      <c r="AB238" s="26">
        <v>1173.69</v>
      </c>
      <c r="AC238" s="26">
        <v>449.31</v>
      </c>
      <c r="AD238" s="26">
        <v>9.6999999999999993</v>
      </c>
      <c r="AE238" s="26">
        <v>0.84</v>
      </c>
      <c r="AF238" s="26">
        <v>1.05</v>
      </c>
      <c r="AG238" s="26">
        <v>8.5</v>
      </c>
      <c r="AH238" s="26">
        <v>15.09</v>
      </c>
      <c r="AI238" s="26">
        <v>24.84</v>
      </c>
      <c r="AJ238" s="27">
        <v>0</v>
      </c>
      <c r="AK238" s="27">
        <v>1014.03</v>
      </c>
      <c r="AL238" s="27">
        <v>921.64</v>
      </c>
      <c r="AM238" s="27">
        <v>1671.35</v>
      </c>
      <c r="AN238" s="27">
        <v>977.22</v>
      </c>
      <c r="AO238" s="27">
        <v>376.99</v>
      </c>
      <c r="AP238" s="27">
        <v>724.32</v>
      </c>
      <c r="AQ238" s="27">
        <v>302.39</v>
      </c>
      <c r="AR238" s="27">
        <v>946.87</v>
      </c>
      <c r="AS238" s="27">
        <v>835.69</v>
      </c>
      <c r="AT238" s="27">
        <v>981.27</v>
      </c>
      <c r="AU238" s="27">
        <v>1314.46</v>
      </c>
      <c r="AV238" s="27">
        <v>461.28</v>
      </c>
      <c r="AW238" s="27">
        <v>578.92999999999995</v>
      </c>
      <c r="AX238" s="27">
        <v>4411.87</v>
      </c>
      <c r="AY238" s="27">
        <v>0.16</v>
      </c>
      <c r="AZ238" s="27">
        <v>1662.92</v>
      </c>
      <c r="BA238" s="27">
        <v>989.18</v>
      </c>
      <c r="BB238" s="27">
        <v>747.08</v>
      </c>
      <c r="BC238" s="27">
        <v>284.51</v>
      </c>
      <c r="BD238" s="27">
        <v>0.87</v>
      </c>
      <c r="BE238" s="27">
        <v>0.25</v>
      </c>
      <c r="BF238" s="27">
        <v>0.23</v>
      </c>
      <c r="BG238" s="27">
        <v>0.57999999999999996</v>
      </c>
      <c r="BH238" s="27">
        <v>0.72</v>
      </c>
      <c r="BI238" s="27">
        <v>2.41</v>
      </c>
      <c r="BJ238" s="27">
        <v>7.0000000000000007E-2</v>
      </c>
      <c r="BK238" s="27">
        <v>7.2</v>
      </c>
      <c r="BL238" s="27">
        <v>0.03</v>
      </c>
      <c r="BM238" s="27">
        <v>2.46</v>
      </c>
      <c r="BN238" s="27">
        <v>0.09</v>
      </c>
      <c r="BO238" s="27">
        <v>7.0000000000000007E-2</v>
      </c>
      <c r="BP238" s="27">
        <v>0</v>
      </c>
      <c r="BQ238" s="27">
        <v>0.04</v>
      </c>
      <c r="BR238" s="27">
        <v>0.76</v>
      </c>
      <c r="BS238" s="27">
        <v>8.6300000000000008</v>
      </c>
      <c r="BT238" s="27">
        <v>0.01</v>
      </c>
      <c r="BU238" s="27">
        <v>0</v>
      </c>
      <c r="BV238" s="27">
        <v>7.22</v>
      </c>
      <c r="BW238" s="27">
        <v>0.08</v>
      </c>
      <c r="BX238" s="27">
        <v>0.08</v>
      </c>
      <c r="BY238" s="27">
        <v>0</v>
      </c>
      <c r="BZ238" s="27">
        <v>0</v>
      </c>
      <c r="CA238" s="27">
        <v>0</v>
      </c>
      <c r="CB238" s="27">
        <v>1304.43</v>
      </c>
      <c r="CC238" s="14"/>
      <c r="CD238" s="14"/>
      <c r="CE238" s="27">
        <v>469.16</v>
      </c>
      <c r="CG238" s="27">
        <v>12.61</v>
      </c>
      <c r="CH238" s="27">
        <v>12.61</v>
      </c>
      <c r="CI238" s="27">
        <v>12.61</v>
      </c>
      <c r="CJ238" s="27">
        <v>3611.66</v>
      </c>
      <c r="CK238" s="27">
        <v>2225.0500000000002</v>
      </c>
      <c r="CL238" s="27">
        <v>2918.36</v>
      </c>
      <c r="CM238" s="27">
        <v>41.32</v>
      </c>
      <c r="CN238" s="27">
        <v>25.09</v>
      </c>
      <c r="CO238" s="27">
        <v>33.200000000000003</v>
      </c>
      <c r="CP238" s="27">
        <v>23.67</v>
      </c>
      <c r="CQ238" s="27">
        <v>2.71</v>
      </c>
    </row>
    <row r="239" spans="1:95" x14ac:dyDescent="0.25">
      <c r="A239" s="29"/>
      <c r="B239" s="8" t="s">
        <v>118</v>
      </c>
      <c r="D239" s="10">
        <v>15</v>
      </c>
      <c r="F239" s="10">
        <v>30</v>
      </c>
      <c r="H239" s="10">
        <v>55</v>
      </c>
    </row>
    <row r="241" spans="1:95" ht="29.25" customHeight="1" x14ac:dyDescent="0.25">
      <c r="A241" s="34" t="s">
        <v>93</v>
      </c>
      <c r="B241" s="33" t="s">
        <v>94</v>
      </c>
      <c r="C241" s="33" t="s">
        <v>73</v>
      </c>
      <c r="D241" s="36" t="s">
        <v>0</v>
      </c>
      <c r="E241" s="37"/>
      <c r="F241" s="36" t="s">
        <v>1</v>
      </c>
      <c r="G241" s="37"/>
      <c r="H241" s="33" t="s">
        <v>74</v>
      </c>
      <c r="I241" s="33" t="s">
        <v>95</v>
      </c>
      <c r="J241" s="11" t="s">
        <v>2</v>
      </c>
      <c r="K241" s="11" t="s">
        <v>3</v>
      </c>
      <c r="L241" s="11" t="s">
        <v>65</v>
      </c>
      <c r="M241" s="11" t="s">
        <v>4</v>
      </c>
      <c r="N241" s="11" t="s">
        <v>5</v>
      </c>
      <c r="O241" s="11" t="s">
        <v>6</v>
      </c>
      <c r="P241" s="11" t="s">
        <v>7</v>
      </c>
      <c r="Q241" s="11" t="s">
        <v>8</v>
      </c>
      <c r="R241" s="11" t="s">
        <v>9</v>
      </c>
      <c r="S241" s="11" t="s">
        <v>10</v>
      </c>
      <c r="T241" s="11" t="s">
        <v>11</v>
      </c>
      <c r="U241" s="11" t="s">
        <v>12</v>
      </c>
      <c r="V241" s="11" t="s">
        <v>13</v>
      </c>
      <c r="W241" s="33" t="s">
        <v>70</v>
      </c>
      <c r="X241" s="33"/>
      <c r="Y241" s="33"/>
      <c r="Z241" s="33"/>
      <c r="AA241" s="15" t="s">
        <v>69</v>
      </c>
      <c r="AB241" s="15"/>
      <c r="AC241" s="15"/>
      <c r="AD241" s="15"/>
      <c r="AE241" s="15"/>
      <c r="AF241" s="15"/>
      <c r="AG241" s="15"/>
      <c r="AH241" s="15"/>
      <c r="AI241" s="33" t="s">
        <v>79</v>
      </c>
      <c r="AJ241" s="16" t="s">
        <v>21</v>
      </c>
      <c r="AK241" s="16" t="s">
        <v>22</v>
      </c>
      <c r="AL241" s="16" t="s">
        <v>23</v>
      </c>
      <c r="AM241" s="16" t="s">
        <v>24</v>
      </c>
      <c r="AN241" s="16" t="s">
        <v>25</v>
      </c>
      <c r="AO241" s="16" t="s">
        <v>26</v>
      </c>
      <c r="AP241" s="16" t="s">
        <v>27</v>
      </c>
      <c r="AQ241" s="16" t="s">
        <v>28</v>
      </c>
      <c r="AR241" s="16" t="s">
        <v>29</v>
      </c>
      <c r="AS241" s="16" t="s">
        <v>30</v>
      </c>
      <c r="AT241" s="16" t="s">
        <v>31</v>
      </c>
      <c r="AU241" s="16" t="s">
        <v>32</v>
      </c>
      <c r="AV241" s="16" t="s">
        <v>33</v>
      </c>
      <c r="AW241" s="16" t="s">
        <v>34</v>
      </c>
      <c r="AX241" s="16" t="s">
        <v>35</v>
      </c>
      <c r="AY241" s="16" t="s">
        <v>36</v>
      </c>
      <c r="AZ241" s="16" t="s">
        <v>37</v>
      </c>
      <c r="BA241" s="16" t="s">
        <v>38</v>
      </c>
      <c r="BB241" s="16" t="s">
        <v>39</v>
      </c>
      <c r="BC241" s="16" t="s">
        <v>40</v>
      </c>
      <c r="BD241" s="16" t="s">
        <v>41</v>
      </c>
      <c r="BE241" s="16" t="s">
        <v>42</v>
      </c>
      <c r="BF241" s="16" t="s">
        <v>43</v>
      </c>
      <c r="BG241" s="16" t="s">
        <v>44</v>
      </c>
      <c r="BH241" s="16" t="s">
        <v>45</v>
      </c>
      <c r="BI241" s="16" t="s">
        <v>46</v>
      </c>
      <c r="BJ241" s="16" t="s">
        <v>47</v>
      </c>
      <c r="BK241" s="16" t="s">
        <v>48</v>
      </c>
      <c r="BL241" s="16" t="s">
        <v>49</v>
      </c>
      <c r="BM241" s="16" t="s">
        <v>50</v>
      </c>
      <c r="BN241" s="16" t="s">
        <v>51</v>
      </c>
      <c r="BO241" s="16" t="s">
        <v>52</v>
      </c>
      <c r="BP241" s="16" t="s">
        <v>53</v>
      </c>
      <c r="BQ241" s="16" t="s">
        <v>54</v>
      </c>
      <c r="BR241" s="16" t="s">
        <v>55</v>
      </c>
      <c r="BS241" s="16" t="s">
        <v>56</v>
      </c>
      <c r="BT241" s="16" t="s">
        <v>57</v>
      </c>
      <c r="BU241" s="16" t="s">
        <v>58</v>
      </c>
      <c r="BV241" s="16" t="s">
        <v>59</v>
      </c>
      <c r="BW241" s="16" t="s">
        <v>60</v>
      </c>
      <c r="BX241" s="16" t="s">
        <v>61</v>
      </c>
      <c r="BY241" s="16" t="s">
        <v>62</v>
      </c>
      <c r="BZ241" s="16" t="s">
        <v>63</v>
      </c>
      <c r="CA241" s="16" t="s">
        <v>64</v>
      </c>
      <c r="CB241" s="16"/>
      <c r="CC241" s="33" t="s">
        <v>80</v>
      </c>
      <c r="CD241" s="33" t="s">
        <v>81</v>
      </c>
      <c r="CE241" s="33"/>
      <c r="CF241" s="33"/>
      <c r="CG241" s="33" t="s">
        <v>82</v>
      </c>
      <c r="CH241" s="33" t="s">
        <v>83</v>
      </c>
      <c r="CI241" s="33" t="s">
        <v>84</v>
      </c>
      <c r="CJ241" s="33" t="s">
        <v>85</v>
      </c>
      <c r="CK241" s="33" t="s">
        <v>86</v>
      </c>
      <c r="CL241" s="33" t="s">
        <v>87</v>
      </c>
      <c r="CM241" s="33" t="s">
        <v>88</v>
      </c>
      <c r="CN241" s="33" t="s">
        <v>89</v>
      </c>
      <c r="CO241" s="33" t="s">
        <v>90</v>
      </c>
      <c r="CP241" s="33" t="s">
        <v>91</v>
      </c>
      <c r="CQ241" s="33" t="s">
        <v>92</v>
      </c>
    </row>
    <row r="242" spans="1:95" ht="15.75" customHeight="1" x14ac:dyDescent="0.25">
      <c r="A242" s="35"/>
      <c r="B242" s="33"/>
      <c r="C242" s="33"/>
      <c r="D242" s="38"/>
      <c r="E242" s="39"/>
      <c r="F242" s="38"/>
      <c r="G242" s="39"/>
      <c r="H242" s="33"/>
      <c r="I242" s="3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 t="s">
        <v>14</v>
      </c>
      <c r="X242" s="11" t="s">
        <v>15</v>
      </c>
      <c r="Y242" s="11" t="s">
        <v>16</v>
      </c>
      <c r="Z242" s="11" t="s">
        <v>17</v>
      </c>
      <c r="AA242" s="11" t="s">
        <v>66</v>
      </c>
      <c r="AB242" s="11" t="s">
        <v>18</v>
      </c>
      <c r="AC242" s="11" t="s">
        <v>67</v>
      </c>
      <c r="AD242" s="11" t="s">
        <v>68</v>
      </c>
      <c r="AE242" s="11" t="s">
        <v>71</v>
      </c>
      <c r="AF242" s="11" t="s">
        <v>72</v>
      </c>
      <c r="AG242" s="11" t="s">
        <v>19</v>
      </c>
      <c r="AH242" s="11" t="s">
        <v>20</v>
      </c>
      <c r="AI242" s="33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</row>
    <row r="243" spans="1:95" x14ac:dyDescent="0.25">
      <c r="A243" s="29"/>
      <c r="B243" s="17" t="s">
        <v>175</v>
      </c>
    </row>
    <row r="244" spans="1:95" x14ac:dyDescent="0.25">
      <c r="A244" s="29"/>
      <c r="B244" s="17" t="s">
        <v>99</v>
      </c>
    </row>
    <row r="245" spans="1:95" s="23" customFormat="1" ht="31.5" x14ac:dyDescent="0.25">
      <c r="A245" s="30" t="str">
        <f>"1.5"</f>
        <v>1.5</v>
      </c>
      <c r="B245" s="21" t="s">
        <v>100</v>
      </c>
      <c r="C245" s="22" t="str">
        <f>"35"</f>
        <v>35</v>
      </c>
      <c r="D245" s="22">
        <v>2.77</v>
      </c>
      <c r="E245" s="22">
        <v>0</v>
      </c>
      <c r="F245" s="22">
        <v>0.35</v>
      </c>
      <c r="G245" s="22">
        <v>0</v>
      </c>
      <c r="H245" s="22">
        <v>18.059999999999999</v>
      </c>
      <c r="I245" s="22">
        <v>85.924999999999997</v>
      </c>
      <c r="J245" s="22">
        <v>7.0000000000000007E-2</v>
      </c>
      <c r="K245" s="22">
        <v>0</v>
      </c>
      <c r="L245" s="22">
        <v>7.0000000000000007E-2</v>
      </c>
      <c r="M245" s="22">
        <v>0</v>
      </c>
      <c r="N245" s="22">
        <v>0.74</v>
      </c>
      <c r="O245" s="22">
        <v>16.170000000000002</v>
      </c>
      <c r="P245" s="22">
        <v>1.1599999999999999</v>
      </c>
      <c r="Q245" s="22">
        <v>0</v>
      </c>
      <c r="R245" s="22">
        <v>0</v>
      </c>
      <c r="S245" s="22">
        <v>0.11</v>
      </c>
      <c r="T245" s="22">
        <v>0.53</v>
      </c>
      <c r="U245" s="22">
        <v>0</v>
      </c>
      <c r="V245" s="22">
        <v>46.55</v>
      </c>
      <c r="W245" s="22">
        <v>8.0500000000000007</v>
      </c>
      <c r="X245" s="22">
        <v>11.55</v>
      </c>
      <c r="Y245" s="22">
        <v>30.45</v>
      </c>
      <c r="Z245" s="22">
        <v>0.7</v>
      </c>
      <c r="AA245" s="22">
        <v>0</v>
      </c>
      <c r="AB245" s="22">
        <v>0</v>
      </c>
      <c r="AC245" s="22">
        <v>0</v>
      </c>
      <c r="AD245" s="22">
        <v>0.46</v>
      </c>
      <c r="AE245" s="22">
        <v>0.06</v>
      </c>
      <c r="AF245" s="22">
        <v>0.02</v>
      </c>
      <c r="AG245" s="22">
        <v>0.56000000000000005</v>
      </c>
      <c r="AH245" s="22">
        <v>1.0900000000000001</v>
      </c>
      <c r="AI245" s="22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13.2</v>
      </c>
      <c r="CC245" s="24"/>
      <c r="CD245" s="24"/>
      <c r="CE245" s="23">
        <v>0</v>
      </c>
      <c r="CG245" s="23">
        <v>0</v>
      </c>
      <c r="CH245" s="23">
        <v>0</v>
      </c>
      <c r="CI245" s="23">
        <v>0</v>
      </c>
      <c r="CJ245" s="23">
        <v>0</v>
      </c>
      <c r="CK245" s="23">
        <v>0</v>
      </c>
      <c r="CL245" s="23">
        <v>0</v>
      </c>
      <c r="CM245" s="23">
        <v>0</v>
      </c>
      <c r="CN245" s="23">
        <v>0</v>
      </c>
      <c r="CO245" s="23">
        <v>0</v>
      </c>
      <c r="CP245" s="23">
        <v>0</v>
      </c>
      <c r="CQ245" s="23">
        <v>0</v>
      </c>
    </row>
    <row r="246" spans="1:95" s="23" customFormat="1" x14ac:dyDescent="0.25">
      <c r="A246" s="30" t="str">
        <f>"1.3"</f>
        <v>1.3</v>
      </c>
      <c r="B246" s="21" t="s">
        <v>101</v>
      </c>
      <c r="C246" s="22" t="str">
        <f>"5"</f>
        <v>5</v>
      </c>
      <c r="D246" s="22">
        <v>0.03</v>
      </c>
      <c r="E246" s="22">
        <v>0.03</v>
      </c>
      <c r="F246" s="22">
        <v>4.13</v>
      </c>
      <c r="G246" s="22">
        <v>0</v>
      </c>
      <c r="H246" s="22">
        <v>0.04</v>
      </c>
      <c r="I246" s="22">
        <v>37.377000000000002</v>
      </c>
      <c r="J246" s="22">
        <v>2.68</v>
      </c>
      <c r="K246" s="22">
        <v>0.13</v>
      </c>
      <c r="L246" s="22">
        <v>2.68</v>
      </c>
      <c r="M246" s="22">
        <v>0</v>
      </c>
      <c r="N246" s="22">
        <v>0.04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0.01</v>
      </c>
      <c r="U246" s="22">
        <v>0</v>
      </c>
      <c r="V246" s="22">
        <v>0.75</v>
      </c>
      <c r="W246" s="22">
        <v>0.6</v>
      </c>
      <c r="X246" s="22">
        <v>0</v>
      </c>
      <c r="Y246" s="22">
        <v>0.95</v>
      </c>
      <c r="Z246" s="22">
        <v>0.01</v>
      </c>
      <c r="AA246" s="22">
        <v>29.5</v>
      </c>
      <c r="AB246" s="22">
        <v>19</v>
      </c>
      <c r="AC246" s="22">
        <v>32.65</v>
      </c>
      <c r="AD246" s="22">
        <v>0.05</v>
      </c>
      <c r="AE246" s="22">
        <v>0</v>
      </c>
      <c r="AF246" s="22">
        <v>0.01</v>
      </c>
      <c r="AG246" s="22">
        <v>0</v>
      </c>
      <c r="AH246" s="22">
        <v>0.01</v>
      </c>
      <c r="AI246" s="22">
        <v>0</v>
      </c>
      <c r="AJ246" s="23">
        <v>0</v>
      </c>
      <c r="AK246" s="23">
        <v>1.3</v>
      </c>
      <c r="AL246" s="23">
        <v>1.25</v>
      </c>
      <c r="AM246" s="23">
        <v>2.35</v>
      </c>
      <c r="AN246" s="23">
        <v>1.4</v>
      </c>
      <c r="AO246" s="23">
        <v>0.55000000000000004</v>
      </c>
      <c r="AP246" s="23">
        <v>1.5</v>
      </c>
      <c r="AQ246" s="23">
        <v>1.35</v>
      </c>
      <c r="AR246" s="23">
        <v>1.3</v>
      </c>
      <c r="AS246" s="23">
        <v>1.1000000000000001</v>
      </c>
      <c r="AT246" s="23">
        <v>0.8</v>
      </c>
      <c r="AU246" s="23">
        <v>1.8</v>
      </c>
      <c r="AV246" s="23">
        <v>1.1000000000000001</v>
      </c>
      <c r="AW246" s="23">
        <v>0.75</v>
      </c>
      <c r="AX246" s="23">
        <v>4.45</v>
      </c>
      <c r="AY246" s="23">
        <v>0</v>
      </c>
      <c r="AZ246" s="23">
        <v>1.5</v>
      </c>
      <c r="BA246" s="23">
        <v>1.7</v>
      </c>
      <c r="BB246" s="23">
        <v>1.3</v>
      </c>
      <c r="BC246" s="23">
        <v>0.3</v>
      </c>
      <c r="BD246" s="23">
        <v>0.19</v>
      </c>
      <c r="BE246" s="23">
        <v>0.04</v>
      </c>
      <c r="BF246" s="23">
        <v>0.04</v>
      </c>
      <c r="BG246" s="23">
        <v>0.09</v>
      </c>
      <c r="BH246" s="23">
        <v>0.12</v>
      </c>
      <c r="BI246" s="23">
        <v>0.39</v>
      </c>
      <c r="BJ246" s="23">
        <v>0</v>
      </c>
      <c r="BK246" s="23">
        <v>1.23</v>
      </c>
      <c r="BL246" s="23">
        <v>0</v>
      </c>
      <c r="BM246" s="23">
        <v>0.38</v>
      </c>
      <c r="BN246" s="23">
        <v>0</v>
      </c>
      <c r="BO246" s="23">
        <v>0</v>
      </c>
      <c r="BP246" s="23">
        <v>0</v>
      </c>
      <c r="BQ246" s="23">
        <v>0</v>
      </c>
      <c r="BR246" s="23">
        <v>0.14000000000000001</v>
      </c>
      <c r="BS246" s="23">
        <v>1.1399999999999999</v>
      </c>
      <c r="BT246" s="23">
        <v>0</v>
      </c>
      <c r="BU246" s="23">
        <v>0</v>
      </c>
      <c r="BV246" s="23">
        <v>0.04</v>
      </c>
      <c r="BW246" s="23">
        <v>0</v>
      </c>
      <c r="BX246" s="23">
        <v>0</v>
      </c>
      <c r="BY246" s="23">
        <v>0</v>
      </c>
      <c r="BZ246" s="23">
        <v>0</v>
      </c>
      <c r="CA246" s="23">
        <v>0</v>
      </c>
      <c r="CB246" s="23">
        <v>0.8</v>
      </c>
      <c r="CC246" s="24"/>
      <c r="CD246" s="24"/>
      <c r="CE246" s="23">
        <v>32.67</v>
      </c>
      <c r="CG246" s="23">
        <v>0</v>
      </c>
      <c r="CH246" s="23">
        <v>0</v>
      </c>
      <c r="CI246" s="23">
        <v>0</v>
      </c>
      <c r="CJ246" s="23">
        <v>0</v>
      </c>
      <c r="CK246" s="23">
        <v>0</v>
      </c>
      <c r="CL246" s="23">
        <v>0</v>
      </c>
      <c r="CM246" s="23">
        <v>0</v>
      </c>
      <c r="CN246" s="23">
        <v>0</v>
      </c>
      <c r="CO246" s="23">
        <v>0</v>
      </c>
      <c r="CP246" s="23">
        <v>0</v>
      </c>
      <c r="CQ246" s="23">
        <v>0</v>
      </c>
    </row>
    <row r="247" spans="1:95" s="23" customFormat="1" x14ac:dyDescent="0.25">
      <c r="A247" s="30" t="s">
        <v>220</v>
      </c>
      <c r="B247" s="21" t="s">
        <v>176</v>
      </c>
      <c r="C247" s="22" t="str">
        <f>"180"</f>
        <v>180</v>
      </c>
      <c r="D247" s="22">
        <v>4.37</v>
      </c>
      <c r="E247" s="22">
        <v>2.58</v>
      </c>
      <c r="F247" s="22">
        <v>8.66</v>
      </c>
      <c r="G247" s="22">
        <v>0</v>
      </c>
      <c r="H247" s="22">
        <v>27.32</v>
      </c>
      <c r="I247" s="22">
        <v>203.60473507499989</v>
      </c>
      <c r="J247" s="22">
        <v>5.62</v>
      </c>
      <c r="K247" s="22">
        <v>0.17</v>
      </c>
      <c r="L247" s="22">
        <v>5.62</v>
      </c>
      <c r="M247" s="22">
        <v>0</v>
      </c>
      <c r="N247" s="22">
        <v>8.5</v>
      </c>
      <c r="O247" s="22">
        <v>18.079999999999998</v>
      </c>
      <c r="P247" s="22">
        <v>0.74</v>
      </c>
      <c r="Q247" s="22">
        <v>0</v>
      </c>
      <c r="R247" s="22">
        <v>0</v>
      </c>
      <c r="S247" s="22">
        <v>0.09</v>
      </c>
      <c r="T247" s="22">
        <v>1.23</v>
      </c>
      <c r="U247" s="22">
        <v>156.47999999999999</v>
      </c>
      <c r="V247" s="22">
        <v>156.41</v>
      </c>
      <c r="W247" s="22">
        <v>108.62</v>
      </c>
      <c r="X247" s="22">
        <v>24.39</v>
      </c>
      <c r="Y247" s="22">
        <v>112.91</v>
      </c>
      <c r="Z247" s="22">
        <v>0.38</v>
      </c>
      <c r="AA247" s="22">
        <v>57.93</v>
      </c>
      <c r="AB247" s="22">
        <v>33.840000000000003</v>
      </c>
      <c r="AC247" s="22">
        <v>65.3</v>
      </c>
      <c r="AD247" s="22">
        <v>0.18</v>
      </c>
      <c r="AE247" s="22">
        <v>0.05</v>
      </c>
      <c r="AF247" s="22">
        <v>0.14000000000000001</v>
      </c>
      <c r="AG247" s="22">
        <v>0.43</v>
      </c>
      <c r="AH247" s="22">
        <v>1.62</v>
      </c>
      <c r="AI247" s="22">
        <v>0.47</v>
      </c>
      <c r="AJ247" s="23">
        <v>0</v>
      </c>
      <c r="AK247" s="23">
        <v>109.2</v>
      </c>
      <c r="AL247" s="23">
        <v>86.11</v>
      </c>
      <c r="AM247" s="23">
        <v>161.78</v>
      </c>
      <c r="AN247" s="23">
        <v>68.41</v>
      </c>
      <c r="AO247" s="23">
        <v>41.67</v>
      </c>
      <c r="AP247" s="23">
        <v>63.43</v>
      </c>
      <c r="AQ247" s="23">
        <v>27.41</v>
      </c>
      <c r="AR247" s="23">
        <v>96.41</v>
      </c>
      <c r="AS247" s="23">
        <v>101.25</v>
      </c>
      <c r="AT247" s="23">
        <v>131.54</v>
      </c>
      <c r="AU247" s="23">
        <v>140.57</v>
      </c>
      <c r="AV247" s="23">
        <v>44.98</v>
      </c>
      <c r="AW247" s="23">
        <v>82.87</v>
      </c>
      <c r="AX247" s="23">
        <v>313</v>
      </c>
      <c r="AY247" s="23">
        <v>0</v>
      </c>
      <c r="AZ247" s="23">
        <v>86.45</v>
      </c>
      <c r="BA247" s="23">
        <v>86.72</v>
      </c>
      <c r="BB247" s="23">
        <v>75.95</v>
      </c>
      <c r="BC247" s="23">
        <v>35.450000000000003</v>
      </c>
      <c r="BD247" s="23">
        <v>0.25</v>
      </c>
      <c r="BE247" s="23">
        <v>0.06</v>
      </c>
      <c r="BF247" s="23">
        <v>0.05</v>
      </c>
      <c r="BG247" s="23">
        <v>0.13</v>
      </c>
      <c r="BH247" s="23">
        <v>0.16</v>
      </c>
      <c r="BI247" s="23">
        <v>0.53</v>
      </c>
      <c r="BJ247" s="23">
        <v>0</v>
      </c>
      <c r="BK247" s="23">
        <v>1.72</v>
      </c>
      <c r="BL247" s="23">
        <v>0</v>
      </c>
      <c r="BM247" s="23">
        <v>0.52</v>
      </c>
      <c r="BN247" s="23">
        <v>0</v>
      </c>
      <c r="BO247" s="23">
        <v>0</v>
      </c>
      <c r="BP247" s="23">
        <v>0</v>
      </c>
      <c r="BQ247" s="23">
        <v>0</v>
      </c>
      <c r="BR247" s="23">
        <v>0.19</v>
      </c>
      <c r="BS247" s="23">
        <v>1.62</v>
      </c>
      <c r="BT247" s="23">
        <v>0</v>
      </c>
      <c r="BU247" s="23">
        <v>0</v>
      </c>
      <c r="BV247" s="23">
        <v>0.11</v>
      </c>
      <c r="BW247" s="23">
        <v>0</v>
      </c>
      <c r="BX247" s="23">
        <v>0</v>
      </c>
      <c r="BY247" s="23">
        <v>0</v>
      </c>
      <c r="BZ247" s="23">
        <v>0</v>
      </c>
      <c r="CA247" s="23">
        <v>0</v>
      </c>
      <c r="CB247" s="23">
        <v>146.55000000000001</v>
      </c>
      <c r="CC247" s="24"/>
      <c r="CD247" s="24"/>
      <c r="CE247" s="23">
        <v>63.57</v>
      </c>
      <c r="CG247" s="23">
        <v>0</v>
      </c>
      <c r="CH247" s="23">
        <v>0</v>
      </c>
      <c r="CI247" s="23">
        <v>0</v>
      </c>
      <c r="CJ247" s="23">
        <v>0</v>
      </c>
      <c r="CK247" s="23">
        <v>0</v>
      </c>
      <c r="CL247" s="23">
        <v>0</v>
      </c>
      <c r="CM247" s="23">
        <v>0</v>
      </c>
      <c r="CN247" s="23">
        <v>0</v>
      </c>
      <c r="CO247" s="23">
        <v>0</v>
      </c>
      <c r="CP247" s="23">
        <v>4.3600000000000003</v>
      </c>
      <c r="CQ247" s="23">
        <v>0.69</v>
      </c>
    </row>
    <row r="248" spans="1:95" s="16" customFormat="1" x14ac:dyDescent="0.25">
      <c r="A248" s="31" t="str">
        <f>"301"</f>
        <v>301</v>
      </c>
      <c r="B248" s="18" t="s">
        <v>122</v>
      </c>
      <c r="C248" s="19" t="str">
        <f>"180"</f>
        <v>180</v>
      </c>
      <c r="D248" s="19">
        <v>1.4</v>
      </c>
      <c r="E248" s="19">
        <v>1.31</v>
      </c>
      <c r="F248" s="19">
        <v>1.31</v>
      </c>
      <c r="G248" s="19">
        <v>0</v>
      </c>
      <c r="H248" s="19">
        <v>10.220000000000001</v>
      </c>
      <c r="I248" s="19">
        <v>56.165022</v>
      </c>
      <c r="J248" s="19">
        <v>0.9</v>
      </c>
      <c r="K248" s="19">
        <v>0</v>
      </c>
      <c r="L248" s="19">
        <v>0.9</v>
      </c>
      <c r="M248" s="19">
        <v>0</v>
      </c>
      <c r="N248" s="19">
        <v>10.130000000000001</v>
      </c>
      <c r="O248" s="19">
        <v>0</v>
      </c>
      <c r="P248" s="19">
        <v>0.09</v>
      </c>
      <c r="Q248" s="19">
        <v>0</v>
      </c>
      <c r="R248" s="19">
        <v>0</v>
      </c>
      <c r="S248" s="19">
        <v>0.05</v>
      </c>
      <c r="T248" s="19">
        <v>0.37</v>
      </c>
      <c r="U248" s="19">
        <v>22.59</v>
      </c>
      <c r="V248" s="19">
        <v>58.05</v>
      </c>
      <c r="W248" s="19">
        <v>47.76</v>
      </c>
      <c r="X248" s="19">
        <v>5.48</v>
      </c>
      <c r="Y248" s="19">
        <v>35.24</v>
      </c>
      <c r="Z248" s="19">
        <v>0.06</v>
      </c>
      <c r="AA248" s="19">
        <v>5.4</v>
      </c>
      <c r="AB248" s="19">
        <v>3.6</v>
      </c>
      <c r="AC248" s="19">
        <v>9.9</v>
      </c>
      <c r="AD248" s="19">
        <v>0</v>
      </c>
      <c r="AE248" s="19">
        <v>0.01</v>
      </c>
      <c r="AF248" s="19">
        <v>0.05</v>
      </c>
      <c r="AG248" s="19">
        <v>0.04</v>
      </c>
      <c r="AH248" s="19">
        <v>0.36</v>
      </c>
      <c r="AI248" s="19">
        <v>0.23</v>
      </c>
      <c r="AJ248" s="16">
        <v>0</v>
      </c>
      <c r="AK248" s="16">
        <v>0</v>
      </c>
      <c r="AL248" s="16">
        <v>0</v>
      </c>
      <c r="AM248" s="16">
        <v>0</v>
      </c>
      <c r="AN248" s="16">
        <v>0</v>
      </c>
      <c r="AO248" s="16">
        <v>0</v>
      </c>
      <c r="AP248" s="16">
        <v>0</v>
      </c>
      <c r="AQ248" s="16">
        <v>0</v>
      </c>
      <c r="AR248" s="16">
        <v>0</v>
      </c>
      <c r="AS248" s="16">
        <v>0</v>
      </c>
      <c r="AT248" s="16">
        <v>0</v>
      </c>
      <c r="AU248" s="16">
        <v>0</v>
      </c>
      <c r="AV248" s="16">
        <v>0</v>
      </c>
      <c r="AW248" s="16">
        <v>0</v>
      </c>
      <c r="AX248" s="16">
        <v>0</v>
      </c>
      <c r="AY248" s="16">
        <v>0</v>
      </c>
      <c r="AZ248" s="16">
        <v>0</v>
      </c>
      <c r="BA248" s="16">
        <v>0</v>
      </c>
      <c r="BB248" s="16">
        <v>0</v>
      </c>
      <c r="BC248" s="16">
        <v>0</v>
      </c>
      <c r="BD248" s="16">
        <v>0</v>
      </c>
      <c r="BE248" s="16">
        <v>0</v>
      </c>
      <c r="BF248" s="16">
        <v>0</v>
      </c>
      <c r="BG248" s="16">
        <v>0</v>
      </c>
      <c r="BH248" s="16">
        <v>0</v>
      </c>
      <c r="BI248" s="16">
        <v>0</v>
      </c>
      <c r="BJ248" s="16">
        <v>0</v>
      </c>
      <c r="BK248" s="16">
        <v>0</v>
      </c>
      <c r="BL248" s="16">
        <v>0</v>
      </c>
      <c r="BM248" s="16">
        <v>0</v>
      </c>
      <c r="BN248" s="16">
        <v>0</v>
      </c>
      <c r="BO248" s="16">
        <v>0</v>
      </c>
      <c r="BP248" s="16">
        <v>0</v>
      </c>
      <c r="BQ248" s="16">
        <v>0</v>
      </c>
      <c r="BR248" s="16">
        <v>0</v>
      </c>
      <c r="BS248" s="16">
        <v>0</v>
      </c>
      <c r="BT248" s="16">
        <v>0</v>
      </c>
      <c r="BU248" s="16">
        <v>0</v>
      </c>
      <c r="BV248" s="16">
        <v>0</v>
      </c>
      <c r="BW248" s="16">
        <v>0</v>
      </c>
      <c r="BX248" s="16">
        <v>0</v>
      </c>
      <c r="BY248" s="16">
        <v>0</v>
      </c>
      <c r="BZ248" s="16">
        <v>0</v>
      </c>
      <c r="CA248" s="16">
        <v>0</v>
      </c>
      <c r="CB248" s="16">
        <v>165.87</v>
      </c>
      <c r="CC248" s="20"/>
      <c r="CD248" s="20"/>
      <c r="CE248" s="16">
        <v>6</v>
      </c>
      <c r="CG248" s="16">
        <v>0</v>
      </c>
      <c r="CH248" s="16">
        <v>0</v>
      </c>
      <c r="CI248" s="16">
        <v>0</v>
      </c>
      <c r="CJ248" s="16">
        <v>0</v>
      </c>
      <c r="CK248" s="16">
        <v>0</v>
      </c>
      <c r="CL248" s="16">
        <v>0</v>
      </c>
      <c r="CM248" s="16">
        <v>0</v>
      </c>
      <c r="CN248" s="16">
        <v>0</v>
      </c>
      <c r="CO248" s="16">
        <v>0</v>
      </c>
      <c r="CP248" s="16">
        <v>9</v>
      </c>
      <c r="CQ248" s="16">
        <v>0</v>
      </c>
    </row>
    <row r="249" spans="1:95" s="27" customFormat="1" x14ac:dyDescent="0.25">
      <c r="A249" s="32"/>
      <c r="B249" s="25" t="s">
        <v>104</v>
      </c>
      <c r="C249" s="26"/>
      <c r="D249" s="26">
        <v>8.5500000000000007</v>
      </c>
      <c r="E249" s="26">
        <v>3.91</v>
      </c>
      <c r="F249" s="26">
        <v>14.44</v>
      </c>
      <c r="G249" s="26">
        <v>0</v>
      </c>
      <c r="H249" s="26">
        <v>55.65</v>
      </c>
      <c r="I249" s="26">
        <v>383.07</v>
      </c>
      <c r="J249" s="26">
        <v>9.27</v>
      </c>
      <c r="K249" s="26">
        <v>0.3</v>
      </c>
      <c r="L249" s="26">
        <v>9.27</v>
      </c>
      <c r="M249" s="26">
        <v>0</v>
      </c>
      <c r="N249" s="26">
        <v>19.41</v>
      </c>
      <c r="O249" s="26">
        <v>34.25</v>
      </c>
      <c r="P249" s="26">
        <v>1.99</v>
      </c>
      <c r="Q249" s="26">
        <v>0</v>
      </c>
      <c r="R249" s="26">
        <v>0</v>
      </c>
      <c r="S249" s="26">
        <v>0.24</v>
      </c>
      <c r="T249" s="26">
        <v>2.14</v>
      </c>
      <c r="U249" s="26">
        <v>179.07</v>
      </c>
      <c r="V249" s="26">
        <v>261.77</v>
      </c>
      <c r="W249" s="26">
        <v>165.02</v>
      </c>
      <c r="X249" s="26">
        <v>41.42</v>
      </c>
      <c r="Y249" s="26">
        <v>179.55</v>
      </c>
      <c r="Z249" s="26">
        <v>1.1499999999999999</v>
      </c>
      <c r="AA249" s="26">
        <v>92.83</v>
      </c>
      <c r="AB249" s="26">
        <v>56.44</v>
      </c>
      <c r="AC249" s="26">
        <v>107.85</v>
      </c>
      <c r="AD249" s="26">
        <v>0.68</v>
      </c>
      <c r="AE249" s="26">
        <v>0.12</v>
      </c>
      <c r="AF249" s="26">
        <v>0.22</v>
      </c>
      <c r="AG249" s="26">
        <v>1.03</v>
      </c>
      <c r="AH249" s="26">
        <v>3.08</v>
      </c>
      <c r="AI249" s="26">
        <v>0.7</v>
      </c>
      <c r="AJ249" s="27">
        <v>0</v>
      </c>
      <c r="AK249" s="27">
        <v>110.5</v>
      </c>
      <c r="AL249" s="27">
        <v>87.36</v>
      </c>
      <c r="AM249" s="27">
        <v>164.13</v>
      </c>
      <c r="AN249" s="27">
        <v>69.81</v>
      </c>
      <c r="AO249" s="27">
        <v>42.22</v>
      </c>
      <c r="AP249" s="27">
        <v>64.930000000000007</v>
      </c>
      <c r="AQ249" s="27">
        <v>28.76</v>
      </c>
      <c r="AR249" s="27">
        <v>97.71</v>
      </c>
      <c r="AS249" s="27">
        <v>102.35</v>
      </c>
      <c r="AT249" s="27">
        <v>132.34</v>
      </c>
      <c r="AU249" s="27">
        <v>142.37</v>
      </c>
      <c r="AV249" s="27">
        <v>46.08</v>
      </c>
      <c r="AW249" s="27">
        <v>83.62</v>
      </c>
      <c r="AX249" s="27">
        <v>317.45</v>
      </c>
      <c r="AY249" s="27">
        <v>0</v>
      </c>
      <c r="AZ249" s="27">
        <v>87.95</v>
      </c>
      <c r="BA249" s="27">
        <v>88.42</v>
      </c>
      <c r="BB249" s="27">
        <v>77.25</v>
      </c>
      <c r="BC249" s="27">
        <v>35.75</v>
      </c>
      <c r="BD249" s="27">
        <v>0.44</v>
      </c>
      <c r="BE249" s="27">
        <v>0.1</v>
      </c>
      <c r="BF249" s="27">
        <v>0.08</v>
      </c>
      <c r="BG249" s="27">
        <v>0.22</v>
      </c>
      <c r="BH249" s="27">
        <v>0.28999999999999998</v>
      </c>
      <c r="BI249" s="27">
        <v>0.93</v>
      </c>
      <c r="BJ249" s="27">
        <v>0</v>
      </c>
      <c r="BK249" s="27">
        <v>2.95</v>
      </c>
      <c r="BL249" s="27">
        <v>0</v>
      </c>
      <c r="BM249" s="27">
        <v>0.9</v>
      </c>
      <c r="BN249" s="27">
        <v>0</v>
      </c>
      <c r="BO249" s="27">
        <v>0</v>
      </c>
      <c r="BP249" s="27">
        <v>0</v>
      </c>
      <c r="BQ249" s="27">
        <v>0</v>
      </c>
      <c r="BR249" s="27">
        <v>0.34</v>
      </c>
      <c r="BS249" s="27">
        <v>2.76</v>
      </c>
      <c r="BT249" s="27">
        <v>0</v>
      </c>
      <c r="BU249" s="27">
        <v>0</v>
      </c>
      <c r="BV249" s="27">
        <v>0.15</v>
      </c>
      <c r="BW249" s="27">
        <v>0.01</v>
      </c>
      <c r="BX249" s="27">
        <v>0</v>
      </c>
      <c r="BY249" s="27">
        <v>0</v>
      </c>
      <c r="BZ249" s="27">
        <v>0</v>
      </c>
      <c r="CA249" s="27">
        <v>0</v>
      </c>
      <c r="CB249" s="27">
        <v>326.41000000000003</v>
      </c>
      <c r="CC249" s="14"/>
      <c r="CD249" s="14" t="e">
        <f>$I$249/#REF!*100</f>
        <v>#REF!</v>
      </c>
      <c r="CE249" s="27">
        <v>102.24</v>
      </c>
      <c r="CG249" s="27">
        <v>0</v>
      </c>
      <c r="CH249" s="27">
        <v>0</v>
      </c>
      <c r="CI249" s="27">
        <v>0</v>
      </c>
      <c r="CJ249" s="27">
        <v>0</v>
      </c>
      <c r="CK249" s="27">
        <v>0</v>
      </c>
      <c r="CL249" s="27">
        <v>0</v>
      </c>
      <c r="CM249" s="27">
        <v>0</v>
      </c>
      <c r="CN249" s="27">
        <v>0</v>
      </c>
      <c r="CO249" s="27">
        <v>0</v>
      </c>
      <c r="CP249" s="27">
        <v>13.36</v>
      </c>
      <c r="CQ249" s="27">
        <v>0.69</v>
      </c>
    </row>
    <row r="250" spans="1:95" x14ac:dyDescent="0.25">
      <c r="A250" s="29"/>
      <c r="B250" s="17" t="s">
        <v>190</v>
      </c>
    </row>
    <row r="251" spans="1:95" s="16" customFormat="1" x14ac:dyDescent="0.25">
      <c r="A251" s="31" t="s">
        <v>188</v>
      </c>
      <c r="B251" s="18" t="s">
        <v>189</v>
      </c>
      <c r="C251" s="19" t="str">
        <f>"100"</f>
        <v>100</v>
      </c>
      <c r="D251" s="19">
        <v>0.5</v>
      </c>
      <c r="E251" s="19">
        <v>0</v>
      </c>
      <c r="F251" s="19">
        <v>0.1</v>
      </c>
      <c r="G251" s="19">
        <v>0</v>
      </c>
      <c r="H251" s="19">
        <v>10.3</v>
      </c>
      <c r="I251" s="19">
        <v>43.239999999999995</v>
      </c>
      <c r="J251" s="19">
        <v>0</v>
      </c>
      <c r="K251" s="19">
        <v>0</v>
      </c>
      <c r="L251" s="19">
        <v>0</v>
      </c>
      <c r="M251" s="19">
        <v>0</v>
      </c>
      <c r="N251" s="19">
        <v>9.9</v>
      </c>
      <c r="O251" s="19">
        <v>0.2</v>
      </c>
      <c r="P251" s="19">
        <v>0.2</v>
      </c>
      <c r="Q251" s="19">
        <v>0</v>
      </c>
      <c r="R251" s="19">
        <v>0</v>
      </c>
      <c r="S251" s="19">
        <v>0.5</v>
      </c>
      <c r="T251" s="19">
        <v>0.3</v>
      </c>
      <c r="U251" s="19">
        <v>6</v>
      </c>
      <c r="V251" s="19">
        <v>120</v>
      </c>
      <c r="W251" s="19">
        <v>7</v>
      </c>
      <c r="X251" s="19">
        <v>4</v>
      </c>
      <c r="Y251" s="19">
        <v>7</v>
      </c>
      <c r="Z251" s="19">
        <v>1.4</v>
      </c>
      <c r="AA251" s="19">
        <v>0</v>
      </c>
      <c r="AB251" s="19">
        <v>0</v>
      </c>
      <c r="AC251" s="19">
        <v>0</v>
      </c>
      <c r="AD251" s="19">
        <v>0.1</v>
      </c>
      <c r="AE251" s="19">
        <v>0.01</v>
      </c>
      <c r="AF251" s="19">
        <v>0.01</v>
      </c>
      <c r="AG251" s="19">
        <v>0.1</v>
      </c>
      <c r="AH251" s="19">
        <v>0.2</v>
      </c>
      <c r="AI251" s="19">
        <v>2</v>
      </c>
      <c r="AJ251" s="16">
        <v>0.2</v>
      </c>
      <c r="AK251" s="16">
        <v>8</v>
      </c>
      <c r="AL251" s="16">
        <v>10</v>
      </c>
      <c r="AM251" s="16">
        <v>14</v>
      </c>
      <c r="AN251" s="16">
        <v>14</v>
      </c>
      <c r="AO251" s="16">
        <v>2</v>
      </c>
      <c r="AP251" s="16">
        <v>8</v>
      </c>
      <c r="AQ251" s="16">
        <v>2</v>
      </c>
      <c r="AR251" s="16">
        <v>7</v>
      </c>
      <c r="AS251" s="16">
        <v>13</v>
      </c>
      <c r="AT251" s="16">
        <v>8</v>
      </c>
      <c r="AU251" s="16">
        <v>58</v>
      </c>
      <c r="AV251" s="16">
        <v>5</v>
      </c>
      <c r="AW251" s="16">
        <v>11</v>
      </c>
      <c r="AX251" s="16">
        <v>32</v>
      </c>
      <c r="AY251" s="16">
        <v>0</v>
      </c>
      <c r="AZ251" s="16">
        <v>10</v>
      </c>
      <c r="BA251" s="16">
        <v>12</v>
      </c>
      <c r="BB251" s="16">
        <v>5</v>
      </c>
      <c r="BC251" s="16">
        <v>4</v>
      </c>
      <c r="BD251" s="16">
        <v>0</v>
      </c>
      <c r="BE251" s="16">
        <v>0</v>
      </c>
      <c r="BF251" s="16">
        <v>0</v>
      </c>
      <c r="BG251" s="16">
        <v>0</v>
      </c>
      <c r="BH251" s="16">
        <v>0</v>
      </c>
      <c r="BI251" s="16">
        <v>0</v>
      </c>
      <c r="BJ251" s="16">
        <v>0</v>
      </c>
      <c r="BK251" s="16">
        <v>0</v>
      </c>
      <c r="BL251" s="16">
        <v>0</v>
      </c>
      <c r="BM251" s="16">
        <v>0</v>
      </c>
      <c r="BN251" s="16">
        <v>0</v>
      </c>
      <c r="BO251" s="16">
        <v>0</v>
      </c>
      <c r="BP251" s="16">
        <v>0</v>
      </c>
      <c r="BQ251" s="16">
        <v>0</v>
      </c>
      <c r="BR251" s="16">
        <v>0</v>
      </c>
      <c r="BS251" s="16">
        <v>0</v>
      </c>
      <c r="BT251" s="16">
        <v>0</v>
      </c>
      <c r="BU251" s="16">
        <v>0</v>
      </c>
      <c r="BV251" s="16">
        <v>0</v>
      </c>
      <c r="BW251" s="16">
        <v>0</v>
      </c>
      <c r="BX251" s="16">
        <v>0</v>
      </c>
      <c r="BY251" s="16">
        <v>0</v>
      </c>
      <c r="BZ251" s="16">
        <v>0</v>
      </c>
      <c r="CA251" s="16">
        <v>0</v>
      </c>
      <c r="CB251" s="16">
        <v>88.1</v>
      </c>
      <c r="CC251" s="20"/>
      <c r="CD251" s="20"/>
      <c r="CE251" s="16">
        <v>0</v>
      </c>
      <c r="CG251" s="16">
        <v>2</v>
      </c>
      <c r="CH251" s="16">
        <v>2</v>
      </c>
      <c r="CI251" s="16">
        <v>2</v>
      </c>
      <c r="CJ251" s="16">
        <v>200</v>
      </c>
      <c r="CK251" s="16">
        <v>91</v>
      </c>
      <c r="CL251" s="16">
        <v>145.5</v>
      </c>
      <c r="CM251" s="16">
        <v>0.3</v>
      </c>
      <c r="CN251" s="16">
        <v>0.3</v>
      </c>
      <c r="CO251" s="16">
        <v>0.3</v>
      </c>
      <c r="CP251" s="16">
        <v>0</v>
      </c>
      <c r="CQ251" s="16">
        <v>0</v>
      </c>
    </row>
    <row r="252" spans="1:95" s="27" customFormat="1" x14ac:dyDescent="0.25">
      <c r="A252" s="32"/>
      <c r="B252" s="25" t="s">
        <v>191</v>
      </c>
      <c r="C252" s="26"/>
      <c r="D252" s="26">
        <v>0.5</v>
      </c>
      <c r="E252" s="26">
        <v>0</v>
      </c>
      <c r="F252" s="26">
        <v>0.1</v>
      </c>
      <c r="G252" s="26">
        <v>0</v>
      </c>
      <c r="H252" s="26">
        <v>10.3</v>
      </c>
      <c r="I252" s="26">
        <v>43.24</v>
      </c>
      <c r="J252" s="26">
        <v>0</v>
      </c>
      <c r="K252" s="26">
        <v>0</v>
      </c>
      <c r="L252" s="26">
        <v>0</v>
      </c>
      <c r="M252" s="26">
        <v>0</v>
      </c>
      <c r="N252" s="26">
        <v>9.9</v>
      </c>
      <c r="O252" s="26">
        <v>0.2</v>
      </c>
      <c r="P252" s="26">
        <v>0.2</v>
      </c>
      <c r="Q252" s="26">
        <v>0</v>
      </c>
      <c r="R252" s="26">
        <v>0</v>
      </c>
      <c r="S252" s="26">
        <v>0.5</v>
      </c>
      <c r="T252" s="26">
        <v>0.3</v>
      </c>
      <c r="U252" s="26">
        <v>6</v>
      </c>
      <c r="V252" s="26">
        <v>120</v>
      </c>
      <c r="W252" s="26">
        <v>7</v>
      </c>
      <c r="X252" s="26">
        <v>4</v>
      </c>
      <c r="Y252" s="26">
        <v>7</v>
      </c>
      <c r="Z252" s="26">
        <v>1.4</v>
      </c>
      <c r="AA252" s="26">
        <v>0</v>
      </c>
      <c r="AB252" s="26">
        <v>0</v>
      </c>
      <c r="AC252" s="26">
        <v>0</v>
      </c>
      <c r="AD252" s="26">
        <v>0.1</v>
      </c>
      <c r="AE252" s="26">
        <v>0.01</v>
      </c>
      <c r="AF252" s="26">
        <v>0.01</v>
      </c>
      <c r="AG252" s="26">
        <v>0.1</v>
      </c>
      <c r="AH252" s="26">
        <v>0.2</v>
      </c>
      <c r="AI252" s="26">
        <v>2</v>
      </c>
      <c r="AJ252" s="27">
        <v>0.2</v>
      </c>
      <c r="AK252" s="27">
        <v>8</v>
      </c>
      <c r="AL252" s="27">
        <v>10</v>
      </c>
      <c r="AM252" s="27">
        <v>14</v>
      </c>
      <c r="AN252" s="27">
        <v>14</v>
      </c>
      <c r="AO252" s="27">
        <v>2</v>
      </c>
      <c r="AP252" s="27">
        <v>8</v>
      </c>
      <c r="AQ252" s="27">
        <v>2</v>
      </c>
      <c r="AR252" s="27">
        <v>7</v>
      </c>
      <c r="AS252" s="27">
        <v>13</v>
      </c>
      <c r="AT252" s="27">
        <v>8</v>
      </c>
      <c r="AU252" s="27">
        <v>58</v>
      </c>
      <c r="AV252" s="27">
        <v>5</v>
      </c>
      <c r="AW252" s="27">
        <v>11</v>
      </c>
      <c r="AX252" s="27">
        <v>32</v>
      </c>
      <c r="AY252" s="27">
        <v>0</v>
      </c>
      <c r="AZ252" s="27">
        <v>10</v>
      </c>
      <c r="BA252" s="27">
        <v>12</v>
      </c>
      <c r="BB252" s="27">
        <v>5</v>
      </c>
      <c r="BC252" s="27">
        <v>4</v>
      </c>
      <c r="BD252" s="27">
        <v>0</v>
      </c>
      <c r="BE252" s="27">
        <v>0</v>
      </c>
      <c r="BF252" s="27">
        <v>0</v>
      </c>
      <c r="BG252" s="27">
        <v>0</v>
      </c>
      <c r="BH252" s="27">
        <v>0</v>
      </c>
      <c r="BI252" s="27">
        <v>0</v>
      </c>
      <c r="BJ252" s="27">
        <v>0</v>
      </c>
      <c r="BK252" s="27">
        <v>0</v>
      </c>
      <c r="BL252" s="27">
        <v>0</v>
      </c>
      <c r="BM252" s="27">
        <v>0</v>
      </c>
      <c r="BN252" s="27">
        <v>0</v>
      </c>
      <c r="BO252" s="27">
        <v>0</v>
      </c>
      <c r="BP252" s="27">
        <v>0</v>
      </c>
      <c r="BQ252" s="27">
        <v>0</v>
      </c>
      <c r="BR252" s="27">
        <v>0</v>
      </c>
      <c r="BS252" s="27">
        <v>0</v>
      </c>
      <c r="BT252" s="27">
        <v>0</v>
      </c>
      <c r="BU252" s="27">
        <v>0</v>
      </c>
      <c r="BV252" s="27">
        <v>0</v>
      </c>
      <c r="BW252" s="27">
        <v>0</v>
      </c>
      <c r="BX252" s="27">
        <v>0</v>
      </c>
      <c r="BY252" s="27">
        <v>0</v>
      </c>
      <c r="BZ252" s="27">
        <v>0</v>
      </c>
      <c r="CA252" s="27">
        <v>0</v>
      </c>
      <c r="CB252" s="27">
        <v>88.1</v>
      </c>
      <c r="CC252" s="14"/>
      <c r="CD252" s="14" t="e">
        <f>$I$252/#REF!*100</f>
        <v>#REF!</v>
      </c>
      <c r="CE252" s="27">
        <v>0</v>
      </c>
      <c r="CG252" s="27">
        <v>2</v>
      </c>
      <c r="CH252" s="27">
        <v>2</v>
      </c>
      <c r="CI252" s="27">
        <v>2</v>
      </c>
      <c r="CJ252" s="27">
        <v>200</v>
      </c>
      <c r="CK252" s="27">
        <v>91</v>
      </c>
      <c r="CL252" s="27">
        <v>145.5</v>
      </c>
      <c r="CM252" s="27">
        <v>0.3</v>
      </c>
      <c r="CN252" s="27">
        <v>0.3</v>
      </c>
      <c r="CO252" s="27">
        <v>0.3</v>
      </c>
      <c r="CP252" s="27">
        <v>0</v>
      </c>
      <c r="CQ252" s="27">
        <v>0</v>
      </c>
    </row>
    <row r="253" spans="1:95" x14ac:dyDescent="0.25">
      <c r="A253" s="29"/>
      <c r="B253" s="17" t="s">
        <v>105</v>
      </c>
    </row>
    <row r="254" spans="1:95" s="23" customFormat="1" ht="31.5" x14ac:dyDescent="0.25">
      <c r="A254" s="30" t="s">
        <v>209</v>
      </c>
      <c r="B254" s="21" t="s">
        <v>145</v>
      </c>
      <c r="C254" s="22" t="str">
        <f>"60"</f>
        <v>60</v>
      </c>
      <c r="D254" s="22">
        <v>0.48</v>
      </c>
      <c r="E254" s="22">
        <v>0</v>
      </c>
      <c r="F254" s="22">
        <v>0.06</v>
      </c>
      <c r="G254" s="22">
        <v>0</v>
      </c>
      <c r="H254" s="22">
        <v>2.1</v>
      </c>
      <c r="I254" s="22">
        <v>9.5579999999999998</v>
      </c>
      <c r="J254" s="22">
        <v>0</v>
      </c>
      <c r="K254" s="22">
        <v>0</v>
      </c>
      <c r="L254" s="22">
        <v>0</v>
      </c>
      <c r="M254" s="22">
        <v>0</v>
      </c>
      <c r="N254" s="22">
        <v>1.44</v>
      </c>
      <c r="O254" s="22">
        <v>0.06</v>
      </c>
      <c r="P254" s="22">
        <v>0.6</v>
      </c>
      <c r="Q254" s="22">
        <v>0</v>
      </c>
      <c r="R254" s="22">
        <v>0</v>
      </c>
      <c r="S254" s="22">
        <v>0.06</v>
      </c>
      <c r="T254" s="22">
        <v>0.3</v>
      </c>
      <c r="U254" s="22">
        <v>4.8</v>
      </c>
      <c r="V254" s="22">
        <v>84.6</v>
      </c>
      <c r="W254" s="22">
        <v>13.8</v>
      </c>
      <c r="X254" s="22">
        <v>8.4</v>
      </c>
      <c r="Y254" s="22">
        <v>25.2</v>
      </c>
      <c r="Z254" s="22">
        <v>0.36</v>
      </c>
      <c r="AA254" s="22">
        <v>0</v>
      </c>
      <c r="AB254" s="22">
        <v>36</v>
      </c>
      <c r="AC254" s="22">
        <v>6</v>
      </c>
      <c r="AD254" s="22">
        <v>0.06</v>
      </c>
      <c r="AE254" s="22">
        <v>0.02</v>
      </c>
      <c r="AF254" s="22">
        <v>0.02</v>
      </c>
      <c r="AG254" s="22">
        <v>0.12</v>
      </c>
      <c r="AH254" s="22">
        <v>0.18</v>
      </c>
      <c r="AI254" s="22">
        <v>6</v>
      </c>
      <c r="AJ254" s="23">
        <v>0</v>
      </c>
      <c r="AK254" s="23">
        <v>16.2</v>
      </c>
      <c r="AL254" s="23">
        <v>12.6</v>
      </c>
      <c r="AM254" s="23">
        <v>18</v>
      </c>
      <c r="AN254" s="23">
        <v>15.6</v>
      </c>
      <c r="AO254" s="23">
        <v>3.6</v>
      </c>
      <c r="AP254" s="23">
        <v>12.6</v>
      </c>
      <c r="AQ254" s="23">
        <v>3</v>
      </c>
      <c r="AR254" s="23">
        <v>10.199999999999999</v>
      </c>
      <c r="AS254" s="23">
        <v>15.6</v>
      </c>
      <c r="AT254" s="23">
        <v>27</v>
      </c>
      <c r="AU254" s="23">
        <v>31.8</v>
      </c>
      <c r="AV254" s="23">
        <v>6</v>
      </c>
      <c r="AW254" s="23">
        <v>16.8</v>
      </c>
      <c r="AX254" s="23">
        <v>84</v>
      </c>
      <c r="AY254" s="23">
        <v>0</v>
      </c>
      <c r="AZ254" s="23">
        <v>10.199999999999999</v>
      </c>
      <c r="BA254" s="23">
        <v>16.2</v>
      </c>
      <c r="BB254" s="23">
        <v>12.6</v>
      </c>
      <c r="BC254" s="23">
        <v>4.2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57</v>
      </c>
      <c r="CC254" s="24"/>
      <c r="CD254" s="24"/>
      <c r="CE254" s="23">
        <v>6</v>
      </c>
      <c r="CG254" s="23">
        <v>0</v>
      </c>
      <c r="CH254" s="23">
        <v>0</v>
      </c>
      <c r="CI254" s="23">
        <v>0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  <c r="CP254" s="23">
        <v>0</v>
      </c>
      <c r="CQ254" s="23">
        <v>0</v>
      </c>
    </row>
    <row r="255" spans="1:95" s="23" customFormat="1" x14ac:dyDescent="0.25">
      <c r="A255" s="30" t="str">
        <f>"58"</f>
        <v>58</v>
      </c>
      <c r="B255" s="21" t="s">
        <v>177</v>
      </c>
      <c r="C255" s="22" t="str">
        <f>"180"</f>
        <v>180</v>
      </c>
      <c r="D255" s="22">
        <v>1.44</v>
      </c>
      <c r="E255" s="22">
        <v>0.19</v>
      </c>
      <c r="F255" s="22">
        <v>3.86</v>
      </c>
      <c r="G255" s="22">
        <v>0</v>
      </c>
      <c r="H255" s="22">
        <v>10.76</v>
      </c>
      <c r="I255" s="22">
        <v>80.012364480000002</v>
      </c>
      <c r="J255" s="22">
        <v>2.41</v>
      </c>
      <c r="K255" s="22">
        <v>7.0000000000000007E-2</v>
      </c>
      <c r="L255" s="22">
        <v>2.41</v>
      </c>
      <c r="M255" s="22">
        <v>0</v>
      </c>
      <c r="N255" s="22">
        <v>7.09</v>
      </c>
      <c r="O255" s="22">
        <v>2.13</v>
      </c>
      <c r="P255" s="22">
        <v>1.54</v>
      </c>
      <c r="Q255" s="22">
        <v>0</v>
      </c>
      <c r="R255" s="22">
        <v>0</v>
      </c>
      <c r="S255" s="22">
        <v>0.25</v>
      </c>
      <c r="T255" s="22">
        <v>1.03</v>
      </c>
      <c r="U255" s="22">
        <v>91.97</v>
      </c>
      <c r="V255" s="22">
        <v>259.58</v>
      </c>
      <c r="W255" s="22">
        <v>30.17</v>
      </c>
      <c r="X255" s="22">
        <v>16.53</v>
      </c>
      <c r="Y255" s="22">
        <v>37.06</v>
      </c>
      <c r="Z255" s="22">
        <v>0.79</v>
      </c>
      <c r="AA255" s="22">
        <v>27.79</v>
      </c>
      <c r="AB255" s="22">
        <v>834.11</v>
      </c>
      <c r="AC255" s="22">
        <v>182.25</v>
      </c>
      <c r="AD255" s="22">
        <v>0.18</v>
      </c>
      <c r="AE255" s="22">
        <v>0.03</v>
      </c>
      <c r="AF255" s="22">
        <v>0.04</v>
      </c>
      <c r="AG255" s="22">
        <v>0.41</v>
      </c>
      <c r="AH255" s="22">
        <v>0.72</v>
      </c>
      <c r="AI255" s="22">
        <v>5.73</v>
      </c>
      <c r="AJ255" s="23">
        <v>0</v>
      </c>
      <c r="AK255" s="23">
        <v>30.44</v>
      </c>
      <c r="AL255" s="23">
        <v>32.81</v>
      </c>
      <c r="AM255" s="23">
        <v>39.43</v>
      </c>
      <c r="AN255" s="23">
        <v>46.52</v>
      </c>
      <c r="AO255" s="23">
        <v>11.11</v>
      </c>
      <c r="AP255" s="23">
        <v>30.06</v>
      </c>
      <c r="AQ255" s="23">
        <v>9.23</v>
      </c>
      <c r="AR255" s="23">
        <v>29.31</v>
      </c>
      <c r="AS255" s="23">
        <v>33.5</v>
      </c>
      <c r="AT255" s="23">
        <v>58.53</v>
      </c>
      <c r="AU255" s="23">
        <v>137.27000000000001</v>
      </c>
      <c r="AV255" s="23">
        <v>11.5</v>
      </c>
      <c r="AW255" s="23">
        <v>25.62</v>
      </c>
      <c r="AX255" s="23">
        <v>166.29</v>
      </c>
      <c r="AY255" s="23">
        <v>0</v>
      </c>
      <c r="AZ255" s="23">
        <v>28.79</v>
      </c>
      <c r="BA255" s="23">
        <v>33.21</v>
      </c>
      <c r="BB255" s="23">
        <v>27.41</v>
      </c>
      <c r="BC255" s="23">
        <v>9.91</v>
      </c>
      <c r="BD255" s="23">
        <v>0.11</v>
      </c>
      <c r="BE255" s="23">
        <v>0.02</v>
      </c>
      <c r="BF255" s="23">
        <v>0.02</v>
      </c>
      <c r="BG255" s="23">
        <v>0.05</v>
      </c>
      <c r="BH255" s="23">
        <v>7.0000000000000007E-2</v>
      </c>
      <c r="BI255" s="23">
        <v>0.22</v>
      </c>
      <c r="BJ255" s="23">
        <v>0</v>
      </c>
      <c r="BK255" s="23">
        <v>0.71</v>
      </c>
      <c r="BL255" s="23">
        <v>0</v>
      </c>
      <c r="BM255" s="23">
        <v>0.21</v>
      </c>
      <c r="BN255" s="23">
        <v>0</v>
      </c>
      <c r="BO255" s="23">
        <v>0</v>
      </c>
      <c r="BP255" s="23">
        <v>0</v>
      </c>
      <c r="BQ255" s="23">
        <v>0</v>
      </c>
      <c r="BR255" s="23">
        <v>0.08</v>
      </c>
      <c r="BS255" s="23">
        <v>0.67</v>
      </c>
      <c r="BT255" s="23">
        <v>0</v>
      </c>
      <c r="BU255" s="23">
        <v>0</v>
      </c>
      <c r="BV255" s="23">
        <v>0.04</v>
      </c>
      <c r="BW255" s="23">
        <v>0</v>
      </c>
      <c r="BX255" s="23">
        <v>0</v>
      </c>
      <c r="BY255" s="23">
        <v>0</v>
      </c>
      <c r="BZ255" s="23">
        <v>0</v>
      </c>
      <c r="CA255" s="23">
        <v>0</v>
      </c>
      <c r="CB255" s="23">
        <v>212.85</v>
      </c>
      <c r="CC255" s="24"/>
      <c r="CD255" s="24"/>
      <c r="CE255" s="23">
        <v>166.81</v>
      </c>
      <c r="CG255" s="23">
        <v>0</v>
      </c>
      <c r="CH255" s="23">
        <v>0</v>
      </c>
      <c r="CI255" s="23">
        <v>0</v>
      </c>
      <c r="CJ255" s="23">
        <v>0</v>
      </c>
      <c r="CK255" s="23">
        <v>0</v>
      </c>
      <c r="CL255" s="23">
        <v>0</v>
      </c>
      <c r="CM255" s="23">
        <v>0</v>
      </c>
      <c r="CN255" s="23">
        <v>0</v>
      </c>
      <c r="CO255" s="23">
        <v>0</v>
      </c>
      <c r="CP255" s="23">
        <v>2.16</v>
      </c>
      <c r="CQ255" s="23">
        <v>0.24</v>
      </c>
    </row>
    <row r="256" spans="1:95" s="23" customFormat="1" x14ac:dyDescent="0.25">
      <c r="A256" s="30" t="str">
        <f>"227"</f>
        <v>227</v>
      </c>
      <c r="B256" s="21" t="s">
        <v>108</v>
      </c>
      <c r="C256" s="22" t="str">
        <f>"130"</f>
        <v>130</v>
      </c>
      <c r="D256" s="22">
        <v>4.59</v>
      </c>
      <c r="E256" s="22">
        <v>0.02</v>
      </c>
      <c r="F256" s="22">
        <v>3.06</v>
      </c>
      <c r="G256" s="22">
        <v>0</v>
      </c>
      <c r="H256" s="22">
        <v>29.6</v>
      </c>
      <c r="I256" s="22">
        <v>163.85339205405415</v>
      </c>
      <c r="J256" s="22">
        <v>1.97</v>
      </c>
      <c r="K256" s="22">
        <v>0.09</v>
      </c>
      <c r="L256" s="22">
        <v>1.97</v>
      </c>
      <c r="M256" s="22">
        <v>0</v>
      </c>
      <c r="N256" s="22">
        <v>0.83</v>
      </c>
      <c r="O256" s="22">
        <v>27.27</v>
      </c>
      <c r="P256" s="22">
        <v>1.49</v>
      </c>
      <c r="Q256" s="22">
        <v>0</v>
      </c>
      <c r="R256" s="22">
        <v>0</v>
      </c>
      <c r="S256" s="22">
        <v>0</v>
      </c>
      <c r="T256" s="22">
        <v>0.23</v>
      </c>
      <c r="U256" s="22">
        <v>1.57</v>
      </c>
      <c r="V256" s="22">
        <v>48.38</v>
      </c>
      <c r="W256" s="22">
        <v>7.77</v>
      </c>
      <c r="X256" s="22">
        <v>6.16</v>
      </c>
      <c r="Y256" s="22">
        <v>34.090000000000003</v>
      </c>
      <c r="Z256" s="22">
        <v>0.62</v>
      </c>
      <c r="AA256" s="22">
        <v>12.44</v>
      </c>
      <c r="AB256" s="22">
        <v>10.68</v>
      </c>
      <c r="AC256" s="22">
        <v>22.94</v>
      </c>
      <c r="AD256" s="22">
        <v>0.7</v>
      </c>
      <c r="AE256" s="22">
        <v>0.05</v>
      </c>
      <c r="AF256" s="22">
        <v>0.02</v>
      </c>
      <c r="AG256" s="22">
        <v>0.42</v>
      </c>
      <c r="AH256" s="22">
        <v>1.29</v>
      </c>
      <c r="AI256" s="22">
        <v>0</v>
      </c>
      <c r="AJ256" s="23">
        <v>0</v>
      </c>
      <c r="AK256" s="23">
        <v>198.94</v>
      </c>
      <c r="AL256" s="23">
        <v>181.85</v>
      </c>
      <c r="AM256" s="23">
        <v>340.71</v>
      </c>
      <c r="AN256" s="23">
        <v>106.21</v>
      </c>
      <c r="AO256" s="23">
        <v>64.87</v>
      </c>
      <c r="AP256" s="23">
        <v>131.66</v>
      </c>
      <c r="AQ256" s="23">
        <v>42.92</v>
      </c>
      <c r="AR256" s="23">
        <v>211.43</v>
      </c>
      <c r="AS256" s="23">
        <v>139.72</v>
      </c>
      <c r="AT256" s="23">
        <v>168.65</v>
      </c>
      <c r="AU256" s="23">
        <v>144.34</v>
      </c>
      <c r="AV256" s="23">
        <v>84.79</v>
      </c>
      <c r="AW256" s="23">
        <v>147.81</v>
      </c>
      <c r="AX256" s="23">
        <v>1298.8</v>
      </c>
      <c r="AY256" s="23">
        <v>0</v>
      </c>
      <c r="AZ256" s="23">
        <v>409.22</v>
      </c>
      <c r="BA256" s="23">
        <v>211.69</v>
      </c>
      <c r="BB256" s="23">
        <v>106.14</v>
      </c>
      <c r="BC256" s="23">
        <v>84.26</v>
      </c>
      <c r="BD256" s="23">
        <v>0.12</v>
      </c>
      <c r="BE256" s="23">
        <v>0.03</v>
      </c>
      <c r="BF256" s="23">
        <v>0.02</v>
      </c>
      <c r="BG256" s="23">
        <v>0.06</v>
      </c>
      <c r="BH256" s="23">
        <v>7.0000000000000007E-2</v>
      </c>
      <c r="BI256" s="23">
        <v>0.24</v>
      </c>
      <c r="BJ256" s="23">
        <v>0</v>
      </c>
      <c r="BK256" s="23">
        <v>0.83</v>
      </c>
      <c r="BL256" s="23">
        <v>0</v>
      </c>
      <c r="BM256" s="23">
        <v>0.24</v>
      </c>
      <c r="BN256" s="23">
        <v>0</v>
      </c>
      <c r="BO256" s="23">
        <v>0</v>
      </c>
      <c r="BP256" s="23">
        <v>0</v>
      </c>
      <c r="BQ256" s="23">
        <v>0</v>
      </c>
      <c r="BR256" s="23">
        <v>0.09</v>
      </c>
      <c r="BS256" s="23">
        <v>0.71</v>
      </c>
      <c r="BT256" s="23">
        <v>0</v>
      </c>
      <c r="BU256" s="23">
        <v>0</v>
      </c>
      <c r="BV256" s="23">
        <v>0.21</v>
      </c>
      <c r="BW256" s="23">
        <v>0.01</v>
      </c>
      <c r="BX256" s="23">
        <v>0</v>
      </c>
      <c r="BY256" s="23">
        <v>0</v>
      </c>
      <c r="BZ256" s="23">
        <v>0</v>
      </c>
      <c r="CA256" s="23">
        <v>0</v>
      </c>
      <c r="CB256" s="23">
        <v>6.32</v>
      </c>
      <c r="CC256" s="24"/>
      <c r="CD256" s="24"/>
      <c r="CE256" s="23">
        <v>14.22</v>
      </c>
      <c r="CG256" s="23">
        <v>0</v>
      </c>
      <c r="CH256" s="23">
        <v>0</v>
      </c>
      <c r="CI256" s="23">
        <v>0</v>
      </c>
      <c r="CJ256" s="23">
        <v>0</v>
      </c>
      <c r="CK256" s="23">
        <v>0</v>
      </c>
      <c r="CL256" s="23">
        <v>0</v>
      </c>
      <c r="CM256" s="23">
        <v>0</v>
      </c>
      <c r="CN256" s="23">
        <v>0</v>
      </c>
      <c r="CO256" s="23">
        <v>0</v>
      </c>
      <c r="CP256" s="23">
        <v>0</v>
      </c>
      <c r="CQ256" s="23">
        <v>0</v>
      </c>
    </row>
    <row r="257" spans="1:95" s="23" customFormat="1" x14ac:dyDescent="0.25">
      <c r="A257" s="30" t="str">
        <f>"99"</f>
        <v>99</v>
      </c>
      <c r="B257" s="21" t="s">
        <v>178</v>
      </c>
      <c r="C257" s="22" t="str">
        <f>"70"</f>
        <v>70</v>
      </c>
      <c r="D257" s="22">
        <v>6.19</v>
      </c>
      <c r="E257" s="22">
        <v>5.05</v>
      </c>
      <c r="F257" s="22">
        <v>6.39</v>
      </c>
      <c r="G257" s="22">
        <v>0</v>
      </c>
      <c r="H257" s="22">
        <v>8.75</v>
      </c>
      <c r="I257" s="22">
        <v>117.15872912281485</v>
      </c>
      <c r="J257" s="22">
        <v>1.45</v>
      </c>
      <c r="K257" s="22">
        <v>1.52</v>
      </c>
      <c r="L257" s="22">
        <v>1.45</v>
      </c>
      <c r="M257" s="22">
        <v>0</v>
      </c>
      <c r="N257" s="22">
        <v>1.1299999999999999</v>
      </c>
      <c r="O257" s="22">
        <v>7.11</v>
      </c>
      <c r="P257" s="22">
        <v>0.51</v>
      </c>
      <c r="Q257" s="22">
        <v>0</v>
      </c>
      <c r="R257" s="22">
        <v>0</v>
      </c>
      <c r="S257" s="22">
        <v>0.15</v>
      </c>
      <c r="T257" s="22">
        <v>0.75</v>
      </c>
      <c r="U257" s="22">
        <v>75.64</v>
      </c>
      <c r="V257" s="22">
        <v>127.97</v>
      </c>
      <c r="W257" s="22">
        <v>20.98</v>
      </c>
      <c r="X257" s="22">
        <v>12.93</v>
      </c>
      <c r="Y257" s="22">
        <v>65.45</v>
      </c>
      <c r="Z257" s="22">
        <v>0.6</v>
      </c>
      <c r="AA257" s="22">
        <v>5.59</v>
      </c>
      <c r="AB257" s="22">
        <v>19.12</v>
      </c>
      <c r="AC257" s="22">
        <v>19.260000000000002</v>
      </c>
      <c r="AD257" s="22">
        <v>1.28</v>
      </c>
      <c r="AE257" s="22">
        <v>0.02</v>
      </c>
      <c r="AF257" s="22">
        <v>0.05</v>
      </c>
      <c r="AG257" s="22">
        <v>1.06</v>
      </c>
      <c r="AH257" s="22">
        <v>0.61</v>
      </c>
      <c r="AI257" s="22">
        <v>0.08</v>
      </c>
      <c r="AJ257" s="23">
        <v>0</v>
      </c>
      <c r="AK257" s="23">
        <v>9.43</v>
      </c>
      <c r="AL257" s="23">
        <v>8.61</v>
      </c>
      <c r="AM257" s="23">
        <v>16.14</v>
      </c>
      <c r="AN257" s="23">
        <v>5.01</v>
      </c>
      <c r="AO257" s="23">
        <v>3.06</v>
      </c>
      <c r="AP257" s="23">
        <v>6.23</v>
      </c>
      <c r="AQ257" s="23">
        <v>2</v>
      </c>
      <c r="AR257" s="23">
        <v>10.01</v>
      </c>
      <c r="AS257" s="23">
        <v>6.61</v>
      </c>
      <c r="AT257" s="23">
        <v>8.01</v>
      </c>
      <c r="AU257" s="23">
        <v>6.81</v>
      </c>
      <c r="AV257" s="23">
        <v>4</v>
      </c>
      <c r="AW257" s="23">
        <v>7.01</v>
      </c>
      <c r="AX257" s="23">
        <v>61.67</v>
      </c>
      <c r="AY257" s="23">
        <v>0</v>
      </c>
      <c r="AZ257" s="23">
        <v>19.420000000000002</v>
      </c>
      <c r="BA257" s="23">
        <v>10.01</v>
      </c>
      <c r="BB257" s="23">
        <v>5.01</v>
      </c>
      <c r="BC257" s="23">
        <v>4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0.14000000000000001</v>
      </c>
      <c r="BL257" s="23">
        <v>0</v>
      </c>
      <c r="BM257" s="23">
        <v>0.09</v>
      </c>
      <c r="BN257" s="23">
        <v>0.01</v>
      </c>
      <c r="BO257" s="23">
        <v>0.02</v>
      </c>
      <c r="BP257" s="23">
        <v>0</v>
      </c>
      <c r="BQ257" s="23">
        <v>0</v>
      </c>
      <c r="BR257" s="23">
        <v>0</v>
      </c>
      <c r="BS257" s="23">
        <v>0.53</v>
      </c>
      <c r="BT257" s="23">
        <v>0</v>
      </c>
      <c r="BU257" s="23">
        <v>0</v>
      </c>
      <c r="BV257" s="23">
        <v>1.32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62.05</v>
      </c>
      <c r="CC257" s="24"/>
      <c r="CD257" s="24"/>
      <c r="CE257" s="23">
        <v>8.7799999999999994</v>
      </c>
      <c r="CG257" s="23">
        <v>0</v>
      </c>
      <c r="CH257" s="23">
        <v>0</v>
      </c>
      <c r="CI257" s="23">
        <v>0</v>
      </c>
      <c r="CJ257" s="23">
        <v>0</v>
      </c>
      <c r="CK257" s="23">
        <v>0</v>
      </c>
      <c r="CL257" s="23">
        <v>0</v>
      </c>
      <c r="CM257" s="23">
        <v>0</v>
      </c>
      <c r="CN257" s="23">
        <v>0</v>
      </c>
      <c r="CO257" s="23">
        <v>0</v>
      </c>
      <c r="CP257" s="23">
        <v>0</v>
      </c>
      <c r="CQ257" s="23">
        <v>0.16</v>
      </c>
    </row>
    <row r="258" spans="1:95" s="23" customFormat="1" x14ac:dyDescent="0.25">
      <c r="A258" s="30" t="str">
        <f>"248"</f>
        <v>248</v>
      </c>
      <c r="B258" s="21" t="s">
        <v>149</v>
      </c>
      <c r="C258" s="22" t="str">
        <f>"20"</f>
        <v>20</v>
      </c>
      <c r="D258" s="22">
        <v>0.21</v>
      </c>
      <c r="E258" s="22">
        <v>0.01</v>
      </c>
      <c r="F258" s="22">
        <v>0.93</v>
      </c>
      <c r="G258" s="22">
        <v>0</v>
      </c>
      <c r="H258" s="22">
        <v>1.31</v>
      </c>
      <c r="I258" s="22">
        <v>14.404779466666664</v>
      </c>
      <c r="J258" s="22">
        <v>0.68</v>
      </c>
      <c r="K258" s="22">
        <v>0.03</v>
      </c>
      <c r="L258" s="22">
        <v>0.68</v>
      </c>
      <c r="M258" s="22">
        <v>0</v>
      </c>
      <c r="N258" s="22">
        <v>0.63</v>
      </c>
      <c r="O258" s="22">
        <v>0.6</v>
      </c>
      <c r="P258" s="22">
        <v>0.09</v>
      </c>
      <c r="Q258" s="22">
        <v>0</v>
      </c>
      <c r="R258" s="22">
        <v>0</v>
      </c>
      <c r="S258" s="22">
        <v>0.05</v>
      </c>
      <c r="T258" s="22">
        <v>0.28000000000000003</v>
      </c>
      <c r="U258" s="22">
        <v>77.72</v>
      </c>
      <c r="V258" s="22">
        <v>19.32</v>
      </c>
      <c r="W258" s="22">
        <v>1.68</v>
      </c>
      <c r="X258" s="22">
        <v>1.48</v>
      </c>
      <c r="Y258" s="22">
        <v>3</v>
      </c>
      <c r="Z258" s="22">
        <v>7.0000000000000007E-2</v>
      </c>
      <c r="AA258" s="22">
        <v>4.4800000000000004</v>
      </c>
      <c r="AB258" s="22">
        <v>147.85</v>
      </c>
      <c r="AC258" s="22">
        <v>38.270000000000003</v>
      </c>
      <c r="AD258" s="22">
        <v>0.05</v>
      </c>
      <c r="AE258" s="22">
        <v>0</v>
      </c>
      <c r="AF258" s="22">
        <v>0</v>
      </c>
      <c r="AG258" s="22">
        <v>0.05</v>
      </c>
      <c r="AH258" s="22">
        <v>0.1</v>
      </c>
      <c r="AI258" s="22">
        <v>0.4</v>
      </c>
      <c r="AJ258" s="23">
        <v>0</v>
      </c>
      <c r="AK258" s="23">
        <v>4.93</v>
      </c>
      <c r="AL258" s="23">
        <v>4.47</v>
      </c>
      <c r="AM258" s="23">
        <v>8.1300000000000008</v>
      </c>
      <c r="AN258" s="23">
        <v>2.96</v>
      </c>
      <c r="AO258" s="23">
        <v>1.57</v>
      </c>
      <c r="AP258" s="23">
        <v>3.45</v>
      </c>
      <c r="AQ258" s="23">
        <v>1.29</v>
      </c>
      <c r="AR258" s="23">
        <v>5.05</v>
      </c>
      <c r="AS258" s="23">
        <v>3.7</v>
      </c>
      <c r="AT258" s="23">
        <v>4.16</v>
      </c>
      <c r="AU258" s="23">
        <v>4.93</v>
      </c>
      <c r="AV258" s="23">
        <v>2.1800000000000002</v>
      </c>
      <c r="AW258" s="23">
        <v>3.58</v>
      </c>
      <c r="AX258" s="23">
        <v>30.73</v>
      </c>
      <c r="AY258" s="23">
        <v>0</v>
      </c>
      <c r="AZ258" s="23">
        <v>9.2100000000000009</v>
      </c>
      <c r="BA258" s="23">
        <v>5.16</v>
      </c>
      <c r="BB258" s="23">
        <v>2.71</v>
      </c>
      <c r="BC258" s="23">
        <v>1.96</v>
      </c>
      <c r="BD258" s="23">
        <v>0.04</v>
      </c>
      <c r="BE258" s="23">
        <v>0.01</v>
      </c>
      <c r="BF258" s="23">
        <v>0.01</v>
      </c>
      <c r="BG258" s="23">
        <v>0.02</v>
      </c>
      <c r="BH258" s="23">
        <v>0.03</v>
      </c>
      <c r="BI258" s="23">
        <v>0.09</v>
      </c>
      <c r="BJ258" s="23">
        <v>0</v>
      </c>
      <c r="BK258" s="23">
        <v>0.28000000000000003</v>
      </c>
      <c r="BL258" s="23">
        <v>0</v>
      </c>
      <c r="BM258" s="23">
        <v>0.08</v>
      </c>
      <c r="BN258" s="23">
        <v>0</v>
      </c>
      <c r="BO258" s="23">
        <v>0</v>
      </c>
      <c r="BP258" s="23">
        <v>0</v>
      </c>
      <c r="BQ258" s="23">
        <v>0</v>
      </c>
      <c r="BR258" s="23">
        <v>0.03</v>
      </c>
      <c r="BS258" s="23">
        <v>0.25</v>
      </c>
      <c r="BT258" s="23">
        <v>0</v>
      </c>
      <c r="BU258" s="23">
        <v>0</v>
      </c>
      <c r="BV258" s="23">
        <v>0.02</v>
      </c>
      <c r="BW258" s="23">
        <v>0</v>
      </c>
      <c r="BX258" s="23">
        <v>0</v>
      </c>
      <c r="BY258" s="23">
        <v>0</v>
      </c>
      <c r="BZ258" s="23">
        <v>0</v>
      </c>
      <c r="CA258" s="23">
        <v>0</v>
      </c>
      <c r="CB258" s="23">
        <v>21.13</v>
      </c>
      <c r="CC258" s="24"/>
      <c r="CD258" s="24"/>
      <c r="CE258" s="23">
        <v>29.13</v>
      </c>
      <c r="CG258" s="23">
        <v>0</v>
      </c>
      <c r="CH258" s="23">
        <v>0</v>
      </c>
      <c r="CI258" s="23">
        <v>0</v>
      </c>
      <c r="CJ258" s="23">
        <v>0</v>
      </c>
      <c r="CK258" s="23">
        <v>0</v>
      </c>
      <c r="CL258" s="23">
        <v>0</v>
      </c>
      <c r="CM258" s="23">
        <v>0</v>
      </c>
      <c r="CN258" s="23">
        <v>0</v>
      </c>
      <c r="CO258" s="23">
        <v>0</v>
      </c>
      <c r="CP258" s="23">
        <v>0.2</v>
      </c>
      <c r="CQ258" s="23">
        <v>0.2</v>
      </c>
    </row>
    <row r="259" spans="1:95" s="23" customFormat="1" x14ac:dyDescent="0.25">
      <c r="A259" s="30" t="str">
        <f>"320"</f>
        <v>320</v>
      </c>
      <c r="B259" s="21" t="s">
        <v>139</v>
      </c>
      <c r="C259" s="22" t="str">
        <f>"180"</f>
        <v>180</v>
      </c>
      <c r="D259" s="22">
        <v>0.08</v>
      </c>
      <c r="E259" s="22">
        <v>0</v>
      </c>
      <c r="F259" s="22">
        <v>0.08</v>
      </c>
      <c r="G259" s="22">
        <v>0</v>
      </c>
      <c r="H259" s="22">
        <v>21.99</v>
      </c>
      <c r="I259" s="22">
        <v>84.54574439999999</v>
      </c>
      <c r="J259" s="22">
        <v>0.02</v>
      </c>
      <c r="K259" s="22">
        <v>0</v>
      </c>
      <c r="L259" s="22">
        <v>0.02</v>
      </c>
      <c r="M259" s="22">
        <v>0</v>
      </c>
      <c r="N259" s="22">
        <v>21.46</v>
      </c>
      <c r="O259" s="22">
        <v>0.16</v>
      </c>
      <c r="P259" s="22">
        <v>0.37</v>
      </c>
      <c r="Q259" s="22">
        <v>0</v>
      </c>
      <c r="R259" s="22">
        <v>0</v>
      </c>
      <c r="S259" s="22">
        <v>0.18</v>
      </c>
      <c r="T259" s="22">
        <v>0.13</v>
      </c>
      <c r="U259" s="22">
        <v>6.07</v>
      </c>
      <c r="V259" s="22">
        <v>55.61</v>
      </c>
      <c r="W259" s="22">
        <v>3.74</v>
      </c>
      <c r="X259" s="22">
        <v>1.76</v>
      </c>
      <c r="Y259" s="22">
        <v>2.15</v>
      </c>
      <c r="Z259" s="22">
        <v>0.49</v>
      </c>
      <c r="AA259" s="22">
        <v>0</v>
      </c>
      <c r="AB259" s="22">
        <v>5.4</v>
      </c>
      <c r="AC259" s="22">
        <v>1.1299999999999999</v>
      </c>
      <c r="AD259" s="22">
        <v>0.05</v>
      </c>
      <c r="AE259" s="22">
        <v>0</v>
      </c>
      <c r="AF259" s="22">
        <v>0</v>
      </c>
      <c r="AG259" s="22">
        <v>0.05</v>
      </c>
      <c r="AH259" s="22">
        <v>0.09</v>
      </c>
      <c r="AI259" s="22">
        <v>0.9</v>
      </c>
      <c r="AJ259" s="23">
        <v>0</v>
      </c>
      <c r="AK259" s="23">
        <v>2.54</v>
      </c>
      <c r="AL259" s="23">
        <v>2.75</v>
      </c>
      <c r="AM259" s="23">
        <v>4.0199999999999996</v>
      </c>
      <c r="AN259" s="23">
        <v>3.81</v>
      </c>
      <c r="AO259" s="23">
        <v>0.63</v>
      </c>
      <c r="AP259" s="23">
        <v>2.33</v>
      </c>
      <c r="AQ259" s="23">
        <v>0.63</v>
      </c>
      <c r="AR259" s="23">
        <v>1.9</v>
      </c>
      <c r="AS259" s="23">
        <v>3.6</v>
      </c>
      <c r="AT259" s="23">
        <v>2.12</v>
      </c>
      <c r="AU259" s="23">
        <v>16.5</v>
      </c>
      <c r="AV259" s="23">
        <v>1.48</v>
      </c>
      <c r="AW259" s="23">
        <v>2.96</v>
      </c>
      <c r="AX259" s="23">
        <v>8.8800000000000008</v>
      </c>
      <c r="AY259" s="23">
        <v>0</v>
      </c>
      <c r="AZ259" s="23">
        <v>2.75</v>
      </c>
      <c r="BA259" s="23">
        <v>3.38</v>
      </c>
      <c r="BB259" s="23">
        <v>1.27</v>
      </c>
      <c r="BC259" s="23">
        <v>1.06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0</v>
      </c>
      <c r="BQ259" s="23">
        <v>0</v>
      </c>
      <c r="BR259" s="23">
        <v>0</v>
      </c>
      <c r="BS259" s="23">
        <v>0</v>
      </c>
      <c r="BT259" s="23">
        <v>0</v>
      </c>
      <c r="BU259" s="23">
        <v>0</v>
      </c>
      <c r="BV259" s="23">
        <v>0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3">
        <v>206.64</v>
      </c>
      <c r="CC259" s="24"/>
      <c r="CD259" s="24"/>
      <c r="CE259" s="23">
        <v>0.9</v>
      </c>
      <c r="CG259" s="23">
        <v>0</v>
      </c>
      <c r="CH259" s="23">
        <v>0</v>
      </c>
      <c r="CI259" s="23">
        <v>0</v>
      </c>
      <c r="CJ259" s="23">
        <v>0</v>
      </c>
      <c r="CK259" s="23">
        <v>0</v>
      </c>
      <c r="CL259" s="23">
        <v>0</v>
      </c>
      <c r="CM259" s="23">
        <v>0</v>
      </c>
      <c r="CN259" s="23">
        <v>0</v>
      </c>
      <c r="CO259" s="23">
        <v>0</v>
      </c>
      <c r="CP259" s="23">
        <v>21.6</v>
      </c>
      <c r="CQ259" s="23">
        <v>0</v>
      </c>
    </row>
    <row r="260" spans="1:95" s="23" customFormat="1" ht="31.5" x14ac:dyDescent="0.25">
      <c r="A260" s="30" t="str">
        <f>"1.5"</f>
        <v>1.5</v>
      </c>
      <c r="B260" s="21" t="s">
        <v>100</v>
      </c>
      <c r="C260" s="22" t="str">
        <f>"20"</f>
        <v>20</v>
      </c>
      <c r="D260" s="22">
        <v>1.58</v>
      </c>
      <c r="E260" s="22">
        <v>0</v>
      </c>
      <c r="F260" s="22">
        <v>0.2</v>
      </c>
      <c r="G260" s="22">
        <v>0</v>
      </c>
      <c r="H260" s="22">
        <v>10.32</v>
      </c>
      <c r="I260" s="22">
        <v>49.1</v>
      </c>
      <c r="J260" s="22">
        <v>0.04</v>
      </c>
      <c r="K260" s="22">
        <v>0</v>
      </c>
      <c r="L260" s="22">
        <v>0.04</v>
      </c>
      <c r="M260" s="22">
        <v>0</v>
      </c>
      <c r="N260" s="22">
        <v>0.42</v>
      </c>
      <c r="O260" s="22">
        <v>9.24</v>
      </c>
      <c r="P260" s="22">
        <v>0.66</v>
      </c>
      <c r="Q260" s="22">
        <v>0</v>
      </c>
      <c r="R260" s="22">
        <v>0</v>
      </c>
      <c r="S260" s="22">
        <v>0.06</v>
      </c>
      <c r="T260" s="22">
        <v>0.3</v>
      </c>
      <c r="U260" s="22">
        <v>0</v>
      </c>
      <c r="V260" s="22">
        <v>26.6</v>
      </c>
      <c r="W260" s="22">
        <v>4.5999999999999996</v>
      </c>
      <c r="X260" s="22">
        <v>6.6</v>
      </c>
      <c r="Y260" s="22">
        <v>17.399999999999999</v>
      </c>
      <c r="Z260" s="22">
        <v>0.4</v>
      </c>
      <c r="AA260" s="22">
        <v>0</v>
      </c>
      <c r="AB260" s="22">
        <v>0</v>
      </c>
      <c r="AC260" s="22">
        <v>0</v>
      </c>
      <c r="AD260" s="22">
        <v>0.26</v>
      </c>
      <c r="AE260" s="22">
        <v>0.03</v>
      </c>
      <c r="AF260" s="22">
        <v>0.01</v>
      </c>
      <c r="AG260" s="22">
        <v>0.32</v>
      </c>
      <c r="AH260" s="22">
        <v>0.62</v>
      </c>
      <c r="AI260" s="22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0</v>
      </c>
      <c r="AZ260" s="23">
        <v>0</v>
      </c>
      <c r="BA260" s="23">
        <v>0</v>
      </c>
      <c r="BB260" s="23">
        <v>0</v>
      </c>
      <c r="BC260" s="23">
        <v>0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3">
        <v>0</v>
      </c>
      <c r="BP260" s="23">
        <v>0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7.54</v>
      </c>
      <c r="CC260" s="24"/>
      <c r="CD260" s="24"/>
      <c r="CE260" s="23">
        <v>0</v>
      </c>
      <c r="CG260" s="23">
        <v>0</v>
      </c>
      <c r="CH260" s="23">
        <v>0</v>
      </c>
      <c r="CI260" s="23">
        <v>0</v>
      </c>
      <c r="CJ260" s="23">
        <v>0</v>
      </c>
      <c r="CK260" s="23">
        <v>0</v>
      </c>
      <c r="CL260" s="23">
        <v>0</v>
      </c>
      <c r="CM260" s="23">
        <v>0</v>
      </c>
      <c r="CN260" s="23">
        <v>0</v>
      </c>
      <c r="CO260" s="23">
        <v>0</v>
      </c>
      <c r="CP260" s="23">
        <v>0</v>
      </c>
      <c r="CQ260" s="23">
        <v>0</v>
      </c>
    </row>
    <row r="261" spans="1:95" s="16" customFormat="1" x14ac:dyDescent="0.25">
      <c r="A261" s="31" t="s">
        <v>192</v>
      </c>
      <c r="B261" s="18" t="s">
        <v>129</v>
      </c>
      <c r="C261" s="19" t="str">
        <f>"20"</f>
        <v>20</v>
      </c>
      <c r="D261" s="19">
        <v>1.32</v>
      </c>
      <c r="E261" s="19">
        <v>0</v>
      </c>
      <c r="F261" s="19">
        <v>0.24</v>
      </c>
      <c r="G261" s="19">
        <v>0</v>
      </c>
      <c r="H261" s="19">
        <v>8.34</v>
      </c>
      <c r="I261" s="19">
        <v>38.676000000000002</v>
      </c>
      <c r="J261" s="19">
        <v>0.04</v>
      </c>
      <c r="K261" s="19">
        <v>0</v>
      </c>
      <c r="L261" s="19">
        <v>0.04</v>
      </c>
      <c r="M261" s="19">
        <v>0</v>
      </c>
      <c r="N261" s="19">
        <v>0.24</v>
      </c>
      <c r="O261" s="19">
        <v>6.44</v>
      </c>
      <c r="P261" s="19">
        <v>1.66</v>
      </c>
      <c r="Q261" s="19">
        <v>0</v>
      </c>
      <c r="R261" s="19">
        <v>0</v>
      </c>
      <c r="S261" s="19">
        <v>0.2</v>
      </c>
      <c r="T261" s="19">
        <v>0.5</v>
      </c>
      <c r="U261" s="19">
        <v>0</v>
      </c>
      <c r="V261" s="19">
        <v>49</v>
      </c>
      <c r="W261" s="19">
        <v>7</v>
      </c>
      <c r="X261" s="19">
        <v>9.4</v>
      </c>
      <c r="Y261" s="19">
        <v>31.6</v>
      </c>
      <c r="Z261" s="19">
        <v>0.78</v>
      </c>
      <c r="AA261" s="19">
        <v>0</v>
      </c>
      <c r="AB261" s="19">
        <v>1</v>
      </c>
      <c r="AC261" s="19">
        <v>0.2</v>
      </c>
      <c r="AD261" s="19">
        <v>0.28000000000000003</v>
      </c>
      <c r="AE261" s="19">
        <v>0.04</v>
      </c>
      <c r="AF261" s="19">
        <v>0.02</v>
      </c>
      <c r="AG261" s="19">
        <v>0.14000000000000001</v>
      </c>
      <c r="AH261" s="19">
        <v>0.4</v>
      </c>
      <c r="AI261" s="19">
        <v>0</v>
      </c>
      <c r="AJ261" s="16">
        <v>0</v>
      </c>
      <c r="AK261" s="16">
        <v>64.400000000000006</v>
      </c>
      <c r="AL261" s="16">
        <v>49.6</v>
      </c>
      <c r="AM261" s="16">
        <v>85.4</v>
      </c>
      <c r="AN261" s="16">
        <v>44.6</v>
      </c>
      <c r="AO261" s="16">
        <v>18.600000000000001</v>
      </c>
      <c r="AP261" s="16">
        <v>39.6</v>
      </c>
      <c r="AQ261" s="16">
        <v>16</v>
      </c>
      <c r="AR261" s="16">
        <v>74.2</v>
      </c>
      <c r="AS261" s="16">
        <v>59.4</v>
      </c>
      <c r="AT261" s="16">
        <v>58.2</v>
      </c>
      <c r="AU261" s="16">
        <v>92.8</v>
      </c>
      <c r="AV261" s="16">
        <v>24.8</v>
      </c>
      <c r="AW261" s="16">
        <v>62</v>
      </c>
      <c r="AX261" s="16">
        <v>305.8</v>
      </c>
      <c r="AY261" s="16">
        <v>0</v>
      </c>
      <c r="AZ261" s="16">
        <v>105.2</v>
      </c>
      <c r="BA261" s="16">
        <v>58.2</v>
      </c>
      <c r="BB261" s="16">
        <v>36</v>
      </c>
      <c r="BC261" s="16">
        <v>26</v>
      </c>
      <c r="BD261" s="16">
        <v>0</v>
      </c>
      <c r="BE261" s="16">
        <v>0</v>
      </c>
      <c r="BF261" s="16">
        <v>0</v>
      </c>
      <c r="BG261" s="16">
        <v>0</v>
      </c>
      <c r="BH261" s="16">
        <v>0</v>
      </c>
      <c r="BI261" s="16">
        <v>0</v>
      </c>
      <c r="BJ261" s="16">
        <v>0</v>
      </c>
      <c r="BK261" s="16">
        <v>0.03</v>
      </c>
      <c r="BL261" s="16">
        <v>0</v>
      </c>
      <c r="BM261" s="16">
        <v>0</v>
      </c>
      <c r="BN261" s="16">
        <v>0</v>
      </c>
      <c r="BO261" s="16">
        <v>0</v>
      </c>
      <c r="BP261" s="16">
        <v>0</v>
      </c>
      <c r="BQ261" s="16">
        <v>0</v>
      </c>
      <c r="BR261" s="16">
        <v>0</v>
      </c>
      <c r="BS261" s="16">
        <v>0.02</v>
      </c>
      <c r="BT261" s="16">
        <v>0</v>
      </c>
      <c r="BU261" s="16">
        <v>0</v>
      </c>
      <c r="BV261" s="16">
        <v>0.1</v>
      </c>
      <c r="BW261" s="16">
        <v>0.02</v>
      </c>
      <c r="BX261" s="16">
        <v>0</v>
      </c>
      <c r="BY261" s="16">
        <v>0</v>
      </c>
      <c r="BZ261" s="16">
        <v>0</v>
      </c>
      <c r="CA261" s="16">
        <v>0</v>
      </c>
      <c r="CB261" s="16">
        <v>9.4</v>
      </c>
      <c r="CC261" s="20"/>
      <c r="CD261" s="20"/>
      <c r="CE261" s="16">
        <v>0.17</v>
      </c>
      <c r="CG261" s="16">
        <v>0</v>
      </c>
      <c r="CH261" s="16">
        <v>0</v>
      </c>
      <c r="CI261" s="16">
        <v>0</v>
      </c>
      <c r="CJ261" s="16">
        <v>0</v>
      </c>
      <c r="CK261" s="16">
        <v>0</v>
      </c>
      <c r="CL261" s="16">
        <v>0</v>
      </c>
      <c r="CM261" s="16">
        <v>0</v>
      </c>
      <c r="CN261" s="16">
        <v>0</v>
      </c>
      <c r="CO261" s="16">
        <v>0</v>
      </c>
      <c r="CP261" s="16">
        <v>0</v>
      </c>
      <c r="CQ261" s="16">
        <v>0</v>
      </c>
    </row>
    <row r="262" spans="1:95" s="27" customFormat="1" x14ac:dyDescent="0.25">
      <c r="A262" s="32"/>
      <c r="B262" s="25" t="s">
        <v>112</v>
      </c>
      <c r="C262" s="26"/>
      <c r="D262" s="26">
        <v>15.9</v>
      </c>
      <c r="E262" s="26">
        <v>5.27</v>
      </c>
      <c r="F262" s="26">
        <v>14.81</v>
      </c>
      <c r="G262" s="26">
        <v>0</v>
      </c>
      <c r="H262" s="26">
        <v>93.18</v>
      </c>
      <c r="I262" s="26">
        <v>557.30999999999995</v>
      </c>
      <c r="J262" s="26">
        <v>6.62</v>
      </c>
      <c r="K262" s="26">
        <v>1.71</v>
      </c>
      <c r="L262" s="26">
        <v>6.62</v>
      </c>
      <c r="M262" s="26">
        <v>0</v>
      </c>
      <c r="N262" s="26">
        <v>33.229999999999997</v>
      </c>
      <c r="O262" s="26">
        <v>53.02</v>
      </c>
      <c r="P262" s="26">
        <v>6.92</v>
      </c>
      <c r="Q262" s="26">
        <v>0</v>
      </c>
      <c r="R262" s="26">
        <v>0</v>
      </c>
      <c r="S262" s="26">
        <v>0.95</v>
      </c>
      <c r="T262" s="26">
        <v>3.52</v>
      </c>
      <c r="U262" s="26">
        <v>257.77999999999997</v>
      </c>
      <c r="V262" s="26">
        <v>671.07</v>
      </c>
      <c r="W262" s="26">
        <v>89.74</v>
      </c>
      <c r="X262" s="26">
        <v>63.28</v>
      </c>
      <c r="Y262" s="26">
        <v>215.95</v>
      </c>
      <c r="Z262" s="26">
        <v>4.0999999999999996</v>
      </c>
      <c r="AA262" s="26">
        <v>50.31</v>
      </c>
      <c r="AB262" s="26">
        <v>1054.1600000000001</v>
      </c>
      <c r="AC262" s="26">
        <v>270.04000000000002</v>
      </c>
      <c r="AD262" s="26">
        <v>2.86</v>
      </c>
      <c r="AE262" s="26">
        <v>0.21</v>
      </c>
      <c r="AF262" s="26">
        <v>0.17</v>
      </c>
      <c r="AG262" s="26">
        <v>2.57</v>
      </c>
      <c r="AH262" s="26">
        <v>4.0199999999999996</v>
      </c>
      <c r="AI262" s="26">
        <v>13.1</v>
      </c>
      <c r="AJ262" s="27">
        <v>0</v>
      </c>
      <c r="AK262" s="27">
        <v>326.88</v>
      </c>
      <c r="AL262" s="27">
        <v>292.68</v>
      </c>
      <c r="AM262" s="27">
        <v>511.82</v>
      </c>
      <c r="AN262" s="27">
        <v>224.69</v>
      </c>
      <c r="AO262" s="27">
        <v>103.44</v>
      </c>
      <c r="AP262" s="27">
        <v>225.92</v>
      </c>
      <c r="AQ262" s="27">
        <v>75.08</v>
      </c>
      <c r="AR262" s="27">
        <v>342.1</v>
      </c>
      <c r="AS262" s="27">
        <v>262.12</v>
      </c>
      <c r="AT262" s="27">
        <v>326.67</v>
      </c>
      <c r="AU262" s="27">
        <v>434.45</v>
      </c>
      <c r="AV262" s="27">
        <v>134.75</v>
      </c>
      <c r="AW262" s="27">
        <v>265.77</v>
      </c>
      <c r="AX262" s="27">
        <v>1956.18</v>
      </c>
      <c r="AY262" s="27">
        <v>0</v>
      </c>
      <c r="AZ262" s="27">
        <v>584.79</v>
      </c>
      <c r="BA262" s="27">
        <v>337.86</v>
      </c>
      <c r="BB262" s="27">
        <v>191.13</v>
      </c>
      <c r="BC262" s="27">
        <v>131.38999999999999</v>
      </c>
      <c r="BD262" s="27">
        <v>0.26</v>
      </c>
      <c r="BE262" s="27">
        <v>0.06</v>
      </c>
      <c r="BF262" s="27">
        <v>0.05</v>
      </c>
      <c r="BG262" s="27">
        <v>0.13</v>
      </c>
      <c r="BH262" s="27">
        <v>0.17</v>
      </c>
      <c r="BI262" s="27">
        <v>0.55000000000000004</v>
      </c>
      <c r="BJ262" s="27">
        <v>0</v>
      </c>
      <c r="BK262" s="27">
        <v>1.98</v>
      </c>
      <c r="BL262" s="27">
        <v>0</v>
      </c>
      <c r="BM262" s="27">
        <v>0.63</v>
      </c>
      <c r="BN262" s="27">
        <v>0.01</v>
      </c>
      <c r="BO262" s="27">
        <v>0.02</v>
      </c>
      <c r="BP262" s="27">
        <v>0</v>
      </c>
      <c r="BQ262" s="27">
        <v>0</v>
      </c>
      <c r="BR262" s="27">
        <v>0.21</v>
      </c>
      <c r="BS262" s="27">
        <v>2.1800000000000002</v>
      </c>
      <c r="BT262" s="27">
        <v>0</v>
      </c>
      <c r="BU262" s="27">
        <v>0</v>
      </c>
      <c r="BV262" s="27">
        <v>1.68</v>
      </c>
      <c r="BW262" s="27">
        <v>0.03</v>
      </c>
      <c r="BX262" s="27">
        <v>0</v>
      </c>
      <c r="BY262" s="27">
        <v>0</v>
      </c>
      <c r="BZ262" s="27">
        <v>0</v>
      </c>
      <c r="CA262" s="27">
        <v>0</v>
      </c>
      <c r="CB262" s="27">
        <v>582.92999999999995</v>
      </c>
      <c r="CC262" s="14"/>
      <c r="CD262" s="14" t="e">
        <f>$I$262/#REF!*100</f>
        <v>#REF!</v>
      </c>
      <c r="CE262" s="27">
        <v>226</v>
      </c>
      <c r="CG262" s="27">
        <v>0</v>
      </c>
      <c r="CH262" s="27">
        <v>0</v>
      </c>
      <c r="CI262" s="27">
        <v>0</v>
      </c>
      <c r="CJ262" s="27">
        <v>0</v>
      </c>
      <c r="CK262" s="27">
        <v>0</v>
      </c>
      <c r="CL262" s="27">
        <v>0</v>
      </c>
      <c r="CM262" s="27">
        <v>0</v>
      </c>
      <c r="CN262" s="27">
        <v>0</v>
      </c>
      <c r="CO262" s="27">
        <v>0</v>
      </c>
      <c r="CP262" s="27">
        <v>23.96</v>
      </c>
      <c r="CQ262" s="27">
        <v>0.6</v>
      </c>
    </row>
    <row r="263" spans="1:95" x14ac:dyDescent="0.25">
      <c r="A263" s="29"/>
      <c r="B263" s="17" t="s">
        <v>113</v>
      </c>
    </row>
    <row r="264" spans="1:95" s="23" customFormat="1" x14ac:dyDescent="0.25">
      <c r="A264" s="30" t="s">
        <v>221</v>
      </c>
      <c r="B264" s="21" t="s">
        <v>179</v>
      </c>
      <c r="C264" s="22" t="str">
        <f>"70"</f>
        <v>70</v>
      </c>
      <c r="D264" s="22">
        <v>9.65</v>
      </c>
      <c r="E264" s="22">
        <v>8.1</v>
      </c>
      <c r="F264" s="22">
        <v>12.29</v>
      </c>
      <c r="G264" s="22">
        <v>0</v>
      </c>
      <c r="H264" s="22">
        <v>20.7</v>
      </c>
      <c r="I264" s="22">
        <v>232.16872970666654</v>
      </c>
      <c r="J264" s="22">
        <v>7.69</v>
      </c>
      <c r="K264" s="22">
        <v>0.74</v>
      </c>
      <c r="L264" s="22">
        <v>7.69</v>
      </c>
      <c r="M264" s="22">
        <v>0</v>
      </c>
      <c r="N264" s="22">
        <v>7.66</v>
      </c>
      <c r="O264" s="22">
        <v>12.4</v>
      </c>
      <c r="P264" s="22">
        <v>0.64</v>
      </c>
      <c r="Q264" s="22">
        <v>0</v>
      </c>
      <c r="R264" s="22">
        <v>0</v>
      </c>
      <c r="S264" s="22">
        <v>0.56999999999999995</v>
      </c>
      <c r="T264" s="22">
        <v>0.66</v>
      </c>
      <c r="U264" s="22">
        <v>3.26</v>
      </c>
      <c r="V264" s="22">
        <v>77.86</v>
      </c>
      <c r="W264" s="22">
        <v>70.03</v>
      </c>
      <c r="X264" s="22">
        <v>13.05</v>
      </c>
      <c r="Y264" s="22">
        <v>118.58</v>
      </c>
      <c r="Z264" s="22">
        <v>0.59</v>
      </c>
      <c r="AA264" s="22">
        <v>53.5</v>
      </c>
      <c r="AB264" s="22">
        <v>38.57</v>
      </c>
      <c r="AC264" s="22">
        <v>97.19</v>
      </c>
      <c r="AD264" s="22">
        <v>0.96</v>
      </c>
      <c r="AE264" s="22">
        <v>0.05</v>
      </c>
      <c r="AF264" s="22">
        <v>0.15</v>
      </c>
      <c r="AG264" s="22">
        <v>0.32</v>
      </c>
      <c r="AH264" s="22">
        <v>2.67</v>
      </c>
      <c r="AI264" s="22">
        <v>0.1</v>
      </c>
      <c r="AJ264" s="23">
        <v>0</v>
      </c>
      <c r="AK264" s="23">
        <v>515.92999999999995</v>
      </c>
      <c r="AL264" s="23">
        <v>430.34</v>
      </c>
      <c r="AM264" s="23">
        <v>799.05</v>
      </c>
      <c r="AN264" s="23">
        <v>559.05999999999995</v>
      </c>
      <c r="AO264" s="23">
        <v>229.18</v>
      </c>
      <c r="AP264" s="23">
        <v>390.6</v>
      </c>
      <c r="AQ264" s="23">
        <v>128.26</v>
      </c>
      <c r="AR264" s="23">
        <v>479.44</v>
      </c>
      <c r="AS264" s="23">
        <v>301.62</v>
      </c>
      <c r="AT264" s="23">
        <v>387.26</v>
      </c>
      <c r="AU264" s="23">
        <v>560.35</v>
      </c>
      <c r="AV264" s="23">
        <v>261.08999999999997</v>
      </c>
      <c r="AW264" s="23">
        <v>209.59</v>
      </c>
      <c r="AX264" s="23">
        <v>1801.17</v>
      </c>
      <c r="AY264" s="23">
        <v>0.93</v>
      </c>
      <c r="AZ264" s="23">
        <v>787.54</v>
      </c>
      <c r="BA264" s="23">
        <v>510.11</v>
      </c>
      <c r="BB264" s="23">
        <v>471.19</v>
      </c>
      <c r="BC264" s="23">
        <v>87.79</v>
      </c>
      <c r="BD264" s="23">
        <v>0.43</v>
      </c>
      <c r="BE264" s="23">
        <v>0.2</v>
      </c>
      <c r="BF264" s="23">
        <v>0.11</v>
      </c>
      <c r="BG264" s="23">
        <v>0.26</v>
      </c>
      <c r="BH264" s="23">
        <v>0.3</v>
      </c>
      <c r="BI264" s="23">
        <v>1.37</v>
      </c>
      <c r="BJ264" s="23">
        <v>0.08</v>
      </c>
      <c r="BK264" s="23">
        <v>2.29</v>
      </c>
      <c r="BL264" s="23">
        <v>0.04</v>
      </c>
      <c r="BM264" s="23">
        <v>1.04</v>
      </c>
      <c r="BN264" s="23">
        <v>0.09</v>
      </c>
      <c r="BO264" s="23">
        <v>0.01</v>
      </c>
      <c r="BP264" s="23">
        <v>0</v>
      </c>
      <c r="BQ264" s="23">
        <v>0</v>
      </c>
      <c r="BR264" s="23">
        <v>0.28999999999999998</v>
      </c>
      <c r="BS264" s="23">
        <v>2.67</v>
      </c>
      <c r="BT264" s="23">
        <v>0.02</v>
      </c>
      <c r="BU264" s="23">
        <v>0</v>
      </c>
      <c r="BV264" s="23">
        <v>0.91</v>
      </c>
      <c r="BW264" s="23">
        <v>7.0000000000000007E-2</v>
      </c>
      <c r="BX264" s="23">
        <v>0.19</v>
      </c>
      <c r="BY264" s="23">
        <v>0</v>
      </c>
      <c r="BZ264" s="23">
        <v>0</v>
      </c>
      <c r="CA264" s="23">
        <v>0</v>
      </c>
      <c r="CB264" s="23">
        <v>46.13</v>
      </c>
      <c r="CC264" s="24"/>
      <c r="CD264" s="24"/>
      <c r="CE264" s="23">
        <v>59.93</v>
      </c>
      <c r="CG264" s="23">
        <v>0</v>
      </c>
      <c r="CH264" s="23">
        <v>0</v>
      </c>
      <c r="CI264" s="23">
        <v>0</v>
      </c>
      <c r="CJ264" s="23">
        <v>0</v>
      </c>
      <c r="CK264" s="23">
        <v>0</v>
      </c>
      <c r="CL264" s="23">
        <v>0</v>
      </c>
      <c r="CM264" s="23">
        <v>0</v>
      </c>
      <c r="CN264" s="23">
        <v>0</v>
      </c>
      <c r="CO264" s="23">
        <v>0</v>
      </c>
      <c r="CP264" s="23">
        <v>6.86</v>
      </c>
      <c r="CQ264" s="23">
        <v>0</v>
      </c>
    </row>
    <row r="265" spans="1:95" s="16" customFormat="1" x14ac:dyDescent="0.25">
      <c r="A265" s="31" t="str">
        <f>"27/10"</f>
        <v>27/10</v>
      </c>
      <c r="B265" s="18" t="s">
        <v>131</v>
      </c>
      <c r="C265" s="19" t="str">
        <f>"180"</f>
        <v>180</v>
      </c>
      <c r="D265" s="19">
        <v>7.0000000000000007E-2</v>
      </c>
      <c r="E265" s="19">
        <v>0</v>
      </c>
      <c r="F265" s="19">
        <v>0.02</v>
      </c>
      <c r="G265" s="19">
        <v>0.02</v>
      </c>
      <c r="H265" s="19">
        <v>0.05</v>
      </c>
      <c r="I265" s="19">
        <v>0.57304080000000002</v>
      </c>
      <c r="J265" s="19">
        <v>0</v>
      </c>
      <c r="K265" s="19">
        <v>0</v>
      </c>
      <c r="L265" s="19">
        <v>0</v>
      </c>
      <c r="M265" s="19">
        <v>0</v>
      </c>
      <c r="N265" s="19">
        <v>0.01</v>
      </c>
      <c r="O265" s="19">
        <v>0</v>
      </c>
      <c r="P265" s="19">
        <v>0.04</v>
      </c>
      <c r="Q265" s="19">
        <v>0</v>
      </c>
      <c r="R265" s="19">
        <v>0</v>
      </c>
      <c r="S265" s="19">
        <v>0</v>
      </c>
      <c r="T265" s="19">
        <v>0.02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6">
        <v>0</v>
      </c>
      <c r="AK265" s="16">
        <v>0</v>
      </c>
      <c r="AL265" s="16">
        <v>0</v>
      </c>
      <c r="AM265" s="16">
        <v>0</v>
      </c>
      <c r="AN265" s="16">
        <v>0</v>
      </c>
      <c r="AO265" s="16">
        <v>0</v>
      </c>
      <c r="AP265" s="16">
        <v>0</v>
      </c>
      <c r="AQ265" s="16">
        <v>0</v>
      </c>
      <c r="AR265" s="16">
        <v>0</v>
      </c>
      <c r="AS265" s="16">
        <v>0</v>
      </c>
      <c r="AT265" s="16">
        <v>0</v>
      </c>
      <c r="AU265" s="16">
        <v>0</v>
      </c>
      <c r="AV265" s="16">
        <v>0</v>
      </c>
      <c r="AW265" s="16">
        <v>0</v>
      </c>
      <c r="AX265" s="16">
        <v>0</v>
      </c>
      <c r="AY265" s="16">
        <v>0</v>
      </c>
      <c r="AZ265" s="16">
        <v>0</v>
      </c>
      <c r="BA265" s="16">
        <v>0</v>
      </c>
      <c r="BB265" s="16">
        <v>0</v>
      </c>
      <c r="BC265" s="16">
        <v>0</v>
      </c>
      <c r="BD265" s="16">
        <v>0</v>
      </c>
      <c r="BE265" s="16">
        <v>0</v>
      </c>
      <c r="BF265" s="16">
        <v>0</v>
      </c>
      <c r="BG265" s="16">
        <v>0</v>
      </c>
      <c r="BH265" s="16">
        <v>0</v>
      </c>
      <c r="BI265" s="16">
        <v>0</v>
      </c>
      <c r="BJ265" s="16">
        <v>0</v>
      </c>
      <c r="BK265" s="16">
        <v>0</v>
      </c>
      <c r="BL265" s="16">
        <v>0</v>
      </c>
      <c r="BM265" s="16">
        <v>0</v>
      </c>
      <c r="BN265" s="16">
        <v>0</v>
      </c>
      <c r="BO265" s="16">
        <v>0</v>
      </c>
      <c r="BP265" s="16">
        <v>0</v>
      </c>
      <c r="BQ265" s="16">
        <v>0</v>
      </c>
      <c r="BR265" s="16">
        <v>0</v>
      </c>
      <c r="BS265" s="16">
        <v>0</v>
      </c>
      <c r="BT265" s="16">
        <v>0</v>
      </c>
      <c r="BU265" s="16">
        <v>0</v>
      </c>
      <c r="BV265" s="16">
        <v>0</v>
      </c>
      <c r="BW265" s="16">
        <v>0</v>
      </c>
      <c r="BX265" s="16">
        <v>0</v>
      </c>
      <c r="BY265" s="16">
        <v>0</v>
      </c>
      <c r="BZ265" s="16">
        <v>0</v>
      </c>
      <c r="CA265" s="16">
        <v>0</v>
      </c>
      <c r="CB265" s="16">
        <v>180.03</v>
      </c>
      <c r="CC265" s="20"/>
      <c r="CD265" s="20"/>
      <c r="CE265" s="16">
        <v>0</v>
      </c>
      <c r="CG265" s="16">
        <v>3.61</v>
      </c>
      <c r="CH265" s="16">
        <v>3.61</v>
      </c>
      <c r="CI265" s="16">
        <v>3.61</v>
      </c>
      <c r="CJ265" s="16">
        <v>371.66</v>
      </c>
      <c r="CK265" s="16">
        <v>155.05000000000001</v>
      </c>
      <c r="CL265" s="16">
        <v>263.36</v>
      </c>
      <c r="CM265" s="16">
        <v>39.32</v>
      </c>
      <c r="CN265" s="16">
        <v>23.09</v>
      </c>
      <c r="CO265" s="16">
        <v>31.2</v>
      </c>
      <c r="CP265" s="16">
        <v>0</v>
      </c>
      <c r="CQ265" s="16">
        <v>0</v>
      </c>
    </row>
    <row r="266" spans="1:95" s="27" customFormat="1" x14ac:dyDescent="0.25">
      <c r="A266" s="32"/>
      <c r="B266" s="25" t="s">
        <v>116</v>
      </c>
      <c r="C266" s="26"/>
      <c r="D266" s="26">
        <v>9.7200000000000006</v>
      </c>
      <c r="E266" s="26">
        <v>8.1</v>
      </c>
      <c r="F266" s="26">
        <v>12.31</v>
      </c>
      <c r="G266" s="26">
        <v>0.02</v>
      </c>
      <c r="H266" s="26">
        <v>20.75</v>
      </c>
      <c r="I266" s="26">
        <v>232.74</v>
      </c>
      <c r="J266" s="26">
        <v>7.69</v>
      </c>
      <c r="K266" s="26">
        <v>0.74</v>
      </c>
      <c r="L266" s="26">
        <v>7.69</v>
      </c>
      <c r="M266" s="26">
        <v>0</v>
      </c>
      <c r="N266" s="26">
        <v>7.67</v>
      </c>
      <c r="O266" s="26">
        <v>12.4</v>
      </c>
      <c r="P266" s="26">
        <v>0.68</v>
      </c>
      <c r="Q266" s="26">
        <v>0</v>
      </c>
      <c r="R266" s="26">
        <v>0</v>
      </c>
      <c r="S266" s="26">
        <v>0.56999999999999995</v>
      </c>
      <c r="T266" s="26">
        <v>0.68</v>
      </c>
      <c r="U266" s="26">
        <v>3.26</v>
      </c>
      <c r="V266" s="26">
        <v>77.86</v>
      </c>
      <c r="W266" s="26">
        <v>70.03</v>
      </c>
      <c r="X266" s="26">
        <v>13.05</v>
      </c>
      <c r="Y266" s="26">
        <v>118.58</v>
      </c>
      <c r="Z266" s="26">
        <v>0.59</v>
      </c>
      <c r="AA266" s="26">
        <v>53.5</v>
      </c>
      <c r="AB266" s="26">
        <v>38.57</v>
      </c>
      <c r="AC266" s="26">
        <v>97.19</v>
      </c>
      <c r="AD266" s="26">
        <v>0.96</v>
      </c>
      <c r="AE266" s="26">
        <v>0.05</v>
      </c>
      <c r="AF266" s="26">
        <v>0.15</v>
      </c>
      <c r="AG266" s="26">
        <v>0.32</v>
      </c>
      <c r="AH266" s="26">
        <v>2.67</v>
      </c>
      <c r="AI266" s="26">
        <v>0.1</v>
      </c>
      <c r="AJ266" s="27">
        <v>0</v>
      </c>
      <c r="AK266" s="27">
        <v>515.92999999999995</v>
      </c>
      <c r="AL266" s="27">
        <v>430.34</v>
      </c>
      <c r="AM266" s="27">
        <v>799.05</v>
      </c>
      <c r="AN266" s="27">
        <v>559.05999999999995</v>
      </c>
      <c r="AO266" s="27">
        <v>229.18</v>
      </c>
      <c r="AP266" s="27">
        <v>390.6</v>
      </c>
      <c r="AQ266" s="27">
        <v>128.26</v>
      </c>
      <c r="AR266" s="27">
        <v>479.44</v>
      </c>
      <c r="AS266" s="27">
        <v>301.62</v>
      </c>
      <c r="AT266" s="27">
        <v>387.26</v>
      </c>
      <c r="AU266" s="27">
        <v>560.35</v>
      </c>
      <c r="AV266" s="27">
        <v>261.08999999999997</v>
      </c>
      <c r="AW266" s="27">
        <v>209.59</v>
      </c>
      <c r="AX266" s="27">
        <v>1801.17</v>
      </c>
      <c r="AY266" s="27">
        <v>0.93</v>
      </c>
      <c r="AZ266" s="27">
        <v>787.54</v>
      </c>
      <c r="BA266" s="27">
        <v>510.11</v>
      </c>
      <c r="BB266" s="27">
        <v>471.19</v>
      </c>
      <c r="BC266" s="27">
        <v>87.79</v>
      </c>
      <c r="BD266" s="27">
        <v>0.43</v>
      </c>
      <c r="BE266" s="27">
        <v>0.2</v>
      </c>
      <c r="BF266" s="27">
        <v>0.11</v>
      </c>
      <c r="BG266" s="27">
        <v>0.26</v>
      </c>
      <c r="BH266" s="27">
        <v>0.3</v>
      </c>
      <c r="BI266" s="27">
        <v>1.37</v>
      </c>
      <c r="BJ266" s="27">
        <v>0.08</v>
      </c>
      <c r="BK266" s="27">
        <v>2.29</v>
      </c>
      <c r="BL266" s="27">
        <v>0.04</v>
      </c>
      <c r="BM266" s="27">
        <v>1.04</v>
      </c>
      <c r="BN266" s="27">
        <v>0.09</v>
      </c>
      <c r="BO266" s="27">
        <v>0.01</v>
      </c>
      <c r="BP266" s="27">
        <v>0</v>
      </c>
      <c r="BQ266" s="27">
        <v>0</v>
      </c>
      <c r="BR266" s="27">
        <v>0.28999999999999998</v>
      </c>
      <c r="BS266" s="27">
        <v>2.67</v>
      </c>
      <c r="BT266" s="27">
        <v>0.02</v>
      </c>
      <c r="BU266" s="27">
        <v>0</v>
      </c>
      <c r="BV266" s="27">
        <v>0.91</v>
      </c>
      <c r="BW266" s="27">
        <v>7.0000000000000007E-2</v>
      </c>
      <c r="BX266" s="27">
        <v>0.19</v>
      </c>
      <c r="BY266" s="27">
        <v>0</v>
      </c>
      <c r="BZ266" s="27">
        <v>0</v>
      </c>
      <c r="CA266" s="27">
        <v>0</v>
      </c>
      <c r="CB266" s="27">
        <v>226.16</v>
      </c>
      <c r="CC266" s="14"/>
      <c r="CD266" s="14" t="e">
        <f>$I$266/#REF!*100</f>
        <v>#REF!</v>
      </c>
      <c r="CE266" s="27">
        <v>59.93</v>
      </c>
      <c r="CG266" s="27">
        <v>3.61</v>
      </c>
      <c r="CH266" s="27">
        <v>3.61</v>
      </c>
      <c r="CI266" s="27">
        <v>3.61</v>
      </c>
      <c r="CJ266" s="27">
        <v>371.66</v>
      </c>
      <c r="CK266" s="27">
        <v>155.05000000000001</v>
      </c>
      <c r="CL266" s="27">
        <v>263.36</v>
      </c>
      <c r="CM266" s="27">
        <v>39.32</v>
      </c>
      <c r="CN266" s="27">
        <v>23.09</v>
      </c>
      <c r="CO266" s="27">
        <v>31.2</v>
      </c>
      <c r="CP266" s="27">
        <v>6.86</v>
      </c>
      <c r="CQ266" s="27">
        <v>0</v>
      </c>
    </row>
    <row r="267" spans="1:95" s="27" customFormat="1" x14ac:dyDescent="0.25">
      <c r="A267" s="32"/>
      <c r="B267" s="25" t="s">
        <v>117</v>
      </c>
      <c r="C267" s="26"/>
      <c r="D267" s="26">
        <v>34.68</v>
      </c>
      <c r="E267" s="26">
        <v>17.28</v>
      </c>
      <c r="F267" s="26">
        <v>41.67</v>
      </c>
      <c r="G267" s="26">
        <v>0.02</v>
      </c>
      <c r="H267" s="26">
        <v>179.87</v>
      </c>
      <c r="I267" s="26">
        <v>1216.3599999999999</v>
      </c>
      <c r="J267" s="26">
        <v>23.58</v>
      </c>
      <c r="K267" s="26">
        <v>2.74</v>
      </c>
      <c r="L267" s="26">
        <v>23.58</v>
      </c>
      <c r="M267" s="26">
        <v>0</v>
      </c>
      <c r="N267" s="26">
        <v>70.22</v>
      </c>
      <c r="O267" s="26">
        <v>99.87</v>
      </c>
      <c r="P267" s="26">
        <v>9.7799999999999994</v>
      </c>
      <c r="Q267" s="26">
        <v>0</v>
      </c>
      <c r="R267" s="26">
        <v>0</v>
      </c>
      <c r="S267" s="26">
        <v>2.2599999999999998</v>
      </c>
      <c r="T267" s="26">
        <v>6.65</v>
      </c>
      <c r="U267" s="26">
        <v>446.11</v>
      </c>
      <c r="V267" s="26">
        <v>1130.69</v>
      </c>
      <c r="W267" s="26">
        <v>331.79</v>
      </c>
      <c r="X267" s="26">
        <v>121.75</v>
      </c>
      <c r="Y267" s="26">
        <v>521.08000000000004</v>
      </c>
      <c r="Z267" s="26">
        <v>7.24</v>
      </c>
      <c r="AA267" s="26">
        <v>196.64</v>
      </c>
      <c r="AB267" s="26">
        <v>1149.17</v>
      </c>
      <c r="AC267" s="26">
        <v>475.09</v>
      </c>
      <c r="AD267" s="26">
        <v>4.5999999999999996</v>
      </c>
      <c r="AE267" s="26">
        <v>0.38</v>
      </c>
      <c r="AF267" s="26">
        <v>0.55000000000000004</v>
      </c>
      <c r="AG267" s="26">
        <v>4.0199999999999996</v>
      </c>
      <c r="AH267" s="26">
        <v>9.9700000000000006</v>
      </c>
      <c r="AI267" s="26">
        <v>15.9</v>
      </c>
      <c r="AJ267" s="27">
        <v>0.2</v>
      </c>
      <c r="AK267" s="27">
        <v>961.3</v>
      </c>
      <c r="AL267" s="27">
        <v>820.39</v>
      </c>
      <c r="AM267" s="27">
        <v>1489</v>
      </c>
      <c r="AN267" s="27">
        <v>867.56</v>
      </c>
      <c r="AO267" s="27">
        <v>376.85</v>
      </c>
      <c r="AP267" s="27">
        <v>689.45</v>
      </c>
      <c r="AQ267" s="27">
        <v>234.1</v>
      </c>
      <c r="AR267" s="27">
        <v>926.25</v>
      </c>
      <c r="AS267" s="27">
        <v>679.1</v>
      </c>
      <c r="AT267" s="27">
        <v>854.27</v>
      </c>
      <c r="AU267" s="27">
        <v>1195.17</v>
      </c>
      <c r="AV267" s="27">
        <v>446.92</v>
      </c>
      <c r="AW267" s="27">
        <v>569.98</v>
      </c>
      <c r="AX267" s="27">
        <v>4106.79</v>
      </c>
      <c r="AY267" s="27">
        <v>0.93</v>
      </c>
      <c r="AZ267" s="27">
        <v>1470.28</v>
      </c>
      <c r="BA267" s="27">
        <v>948.39</v>
      </c>
      <c r="BB267" s="27">
        <v>744.56</v>
      </c>
      <c r="BC267" s="27">
        <v>258.93</v>
      </c>
      <c r="BD267" s="27">
        <v>1.1299999999999999</v>
      </c>
      <c r="BE267" s="27">
        <v>0.35</v>
      </c>
      <c r="BF267" s="27">
        <v>0.25</v>
      </c>
      <c r="BG267" s="27">
        <v>0.62</v>
      </c>
      <c r="BH267" s="27">
        <v>0.75</v>
      </c>
      <c r="BI267" s="27">
        <v>2.84</v>
      </c>
      <c r="BJ267" s="27">
        <v>0.08</v>
      </c>
      <c r="BK267" s="27">
        <v>7.21</v>
      </c>
      <c r="BL267" s="27">
        <v>0.04</v>
      </c>
      <c r="BM267" s="27">
        <v>2.57</v>
      </c>
      <c r="BN267" s="27">
        <v>0.11</v>
      </c>
      <c r="BO267" s="27">
        <v>0.02</v>
      </c>
      <c r="BP267" s="27">
        <v>0</v>
      </c>
      <c r="BQ267" s="27">
        <v>0</v>
      </c>
      <c r="BR267" s="27">
        <v>0.84</v>
      </c>
      <c r="BS267" s="27">
        <v>7.61</v>
      </c>
      <c r="BT267" s="27">
        <v>0.02</v>
      </c>
      <c r="BU267" s="27">
        <v>0</v>
      </c>
      <c r="BV267" s="27">
        <v>2.74</v>
      </c>
      <c r="BW267" s="27">
        <v>0.1</v>
      </c>
      <c r="BX267" s="27">
        <v>0.19</v>
      </c>
      <c r="BY267" s="27">
        <v>0</v>
      </c>
      <c r="BZ267" s="27">
        <v>0</v>
      </c>
      <c r="CA267" s="27">
        <v>0</v>
      </c>
      <c r="CB267" s="27">
        <v>1223.6099999999999</v>
      </c>
      <c r="CC267" s="14"/>
      <c r="CD267" s="14"/>
      <c r="CE267" s="27">
        <v>388.17</v>
      </c>
      <c r="CG267" s="27">
        <v>5.61</v>
      </c>
      <c r="CH267" s="27">
        <v>5.61</v>
      </c>
      <c r="CI267" s="27">
        <v>5.61</v>
      </c>
      <c r="CJ267" s="27">
        <v>571.66</v>
      </c>
      <c r="CK267" s="27">
        <v>246.05</v>
      </c>
      <c r="CL267" s="27">
        <v>408.86</v>
      </c>
      <c r="CM267" s="27">
        <v>39.619999999999997</v>
      </c>
      <c r="CN267" s="27">
        <v>23.39</v>
      </c>
      <c r="CO267" s="27">
        <v>31.5</v>
      </c>
      <c r="CP267" s="27">
        <v>44.18</v>
      </c>
      <c r="CQ267" s="27">
        <v>1.29</v>
      </c>
    </row>
    <row r="268" spans="1:95" x14ac:dyDescent="0.25">
      <c r="A268" s="29"/>
      <c r="B268" s="8" t="s">
        <v>118</v>
      </c>
      <c r="D268" s="10">
        <v>12</v>
      </c>
      <c r="F268" s="10">
        <v>32</v>
      </c>
      <c r="H268" s="10">
        <v>57</v>
      </c>
    </row>
    <row r="269" spans="1:95" x14ac:dyDescent="0.25">
      <c r="A269" s="29"/>
      <c r="V269" s="10" t="e">
        <f>V267-#REF!</f>
        <v>#REF!</v>
      </c>
      <c r="W269" s="10" t="e">
        <f>W267-#REF!</f>
        <v>#REF!</v>
      </c>
      <c r="X269" s="10" t="e">
        <f>X267-#REF!</f>
        <v>#REF!</v>
      </c>
      <c r="Y269" s="10" t="e">
        <f>Y267-#REF!</f>
        <v>#REF!</v>
      </c>
      <c r="Z269" s="10" t="e">
        <f>Z267-#REF!</f>
        <v>#REF!</v>
      </c>
      <c r="AA269" s="10" t="e">
        <f>AA267-#REF!</f>
        <v>#REF!</v>
      </c>
      <c r="AB269" s="10" t="e">
        <f>AB267-#REF!</f>
        <v>#REF!</v>
      </c>
      <c r="AC269" s="10" t="e">
        <f>AC267-#REF!</f>
        <v>#REF!</v>
      </c>
      <c r="AD269" s="10" t="e">
        <f>AD267-#REF!</f>
        <v>#REF!</v>
      </c>
      <c r="AE269" s="10" t="e">
        <f>AE267-#REF!</f>
        <v>#REF!</v>
      </c>
      <c r="AF269" s="10" t="e">
        <f>AF267-#REF!</f>
        <v>#REF!</v>
      </c>
      <c r="AI269" s="10" t="e">
        <f>AI267-#REF!</f>
        <v>#REF!</v>
      </c>
      <c r="CI269" s="1" t="e">
        <f>CI267-#REF!</f>
        <v>#REF!</v>
      </c>
      <c r="CL269" s="1" t="e">
        <f>CL267-#REF!</f>
        <v>#REF!</v>
      </c>
      <c r="CO269" s="1" t="e">
        <f>CO267-#REF!</f>
        <v>#REF!</v>
      </c>
    </row>
    <row r="271" spans="1:95" ht="29.25" customHeight="1" x14ac:dyDescent="0.25">
      <c r="A271" s="34" t="s">
        <v>93</v>
      </c>
      <c r="B271" s="33" t="s">
        <v>94</v>
      </c>
      <c r="C271" s="33" t="s">
        <v>73</v>
      </c>
      <c r="D271" s="36" t="s">
        <v>0</v>
      </c>
      <c r="E271" s="37"/>
      <c r="F271" s="36" t="s">
        <v>1</v>
      </c>
      <c r="G271" s="37"/>
      <c r="H271" s="33" t="s">
        <v>74</v>
      </c>
      <c r="I271" s="33" t="s">
        <v>95</v>
      </c>
      <c r="J271" s="11" t="s">
        <v>2</v>
      </c>
      <c r="K271" s="11" t="s">
        <v>3</v>
      </c>
      <c r="L271" s="11" t="s">
        <v>65</v>
      </c>
      <c r="M271" s="11" t="s">
        <v>4</v>
      </c>
      <c r="N271" s="11" t="s">
        <v>5</v>
      </c>
      <c r="O271" s="11" t="s">
        <v>6</v>
      </c>
      <c r="P271" s="11" t="s">
        <v>7</v>
      </c>
      <c r="Q271" s="11" t="s">
        <v>8</v>
      </c>
      <c r="R271" s="11" t="s">
        <v>9</v>
      </c>
      <c r="S271" s="11" t="s">
        <v>10</v>
      </c>
      <c r="T271" s="11" t="s">
        <v>11</v>
      </c>
      <c r="U271" s="11" t="s">
        <v>12</v>
      </c>
      <c r="V271" s="11" t="s">
        <v>13</v>
      </c>
      <c r="W271" s="33" t="s">
        <v>70</v>
      </c>
      <c r="X271" s="33"/>
      <c r="Y271" s="33"/>
      <c r="Z271" s="33"/>
      <c r="AA271" s="15" t="s">
        <v>69</v>
      </c>
      <c r="AB271" s="15"/>
      <c r="AC271" s="15"/>
      <c r="AD271" s="15"/>
      <c r="AE271" s="15"/>
      <c r="AF271" s="15"/>
      <c r="AG271" s="15"/>
      <c r="AH271" s="15"/>
      <c r="AI271" s="33" t="s">
        <v>79</v>
      </c>
      <c r="AJ271" s="16" t="s">
        <v>21</v>
      </c>
      <c r="AK271" s="16" t="s">
        <v>22</v>
      </c>
      <c r="AL271" s="16" t="s">
        <v>23</v>
      </c>
      <c r="AM271" s="16" t="s">
        <v>24</v>
      </c>
      <c r="AN271" s="16" t="s">
        <v>25</v>
      </c>
      <c r="AO271" s="16" t="s">
        <v>26</v>
      </c>
      <c r="AP271" s="16" t="s">
        <v>27</v>
      </c>
      <c r="AQ271" s="16" t="s">
        <v>28</v>
      </c>
      <c r="AR271" s="16" t="s">
        <v>29</v>
      </c>
      <c r="AS271" s="16" t="s">
        <v>30</v>
      </c>
      <c r="AT271" s="16" t="s">
        <v>31</v>
      </c>
      <c r="AU271" s="16" t="s">
        <v>32</v>
      </c>
      <c r="AV271" s="16" t="s">
        <v>33</v>
      </c>
      <c r="AW271" s="16" t="s">
        <v>34</v>
      </c>
      <c r="AX271" s="16" t="s">
        <v>35</v>
      </c>
      <c r="AY271" s="16" t="s">
        <v>36</v>
      </c>
      <c r="AZ271" s="16" t="s">
        <v>37</v>
      </c>
      <c r="BA271" s="16" t="s">
        <v>38</v>
      </c>
      <c r="BB271" s="16" t="s">
        <v>39</v>
      </c>
      <c r="BC271" s="16" t="s">
        <v>40</v>
      </c>
      <c r="BD271" s="16" t="s">
        <v>41</v>
      </c>
      <c r="BE271" s="16" t="s">
        <v>42</v>
      </c>
      <c r="BF271" s="16" t="s">
        <v>43</v>
      </c>
      <c r="BG271" s="16" t="s">
        <v>44</v>
      </c>
      <c r="BH271" s="16" t="s">
        <v>45</v>
      </c>
      <c r="BI271" s="16" t="s">
        <v>46</v>
      </c>
      <c r="BJ271" s="16" t="s">
        <v>47</v>
      </c>
      <c r="BK271" s="16" t="s">
        <v>48</v>
      </c>
      <c r="BL271" s="16" t="s">
        <v>49</v>
      </c>
      <c r="BM271" s="16" t="s">
        <v>50</v>
      </c>
      <c r="BN271" s="16" t="s">
        <v>51</v>
      </c>
      <c r="BO271" s="16" t="s">
        <v>52</v>
      </c>
      <c r="BP271" s="16" t="s">
        <v>53</v>
      </c>
      <c r="BQ271" s="16" t="s">
        <v>54</v>
      </c>
      <c r="BR271" s="16" t="s">
        <v>55</v>
      </c>
      <c r="BS271" s="16" t="s">
        <v>56</v>
      </c>
      <c r="BT271" s="16" t="s">
        <v>57</v>
      </c>
      <c r="BU271" s="16" t="s">
        <v>58</v>
      </c>
      <c r="BV271" s="16" t="s">
        <v>59</v>
      </c>
      <c r="BW271" s="16" t="s">
        <v>60</v>
      </c>
      <c r="BX271" s="16" t="s">
        <v>61</v>
      </c>
      <c r="BY271" s="16" t="s">
        <v>62</v>
      </c>
      <c r="BZ271" s="16" t="s">
        <v>63</v>
      </c>
      <c r="CA271" s="16" t="s">
        <v>64</v>
      </c>
      <c r="CB271" s="16"/>
      <c r="CC271" s="33" t="s">
        <v>80</v>
      </c>
      <c r="CD271" s="33" t="s">
        <v>81</v>
      </c>
      <c r="CE271" s="33"/>
      <c r="CF271" s="33"/>
      <c r="CG271" s="33" t="s">
        <v>82</v>
      </c>
      <c r="CH271" s="33" t="s">
        <v>83</v>
      </c>
      <c r="CI271" s="33" t="s">
        <v>84</v>
      </c>
      <c r="CJ271" s="33" t="s">
        <v>85</v>
      </c>
      <c r="CK271" s="33" t="s">
        <v>86</v>
      </c>
      <c r="CL271" s="33" t="s">
        <v>87</v>
      </c>
      <c r="CM271" s="33" t="s">
        <v>88</v>
      </c>
      <c r="CN271" s="33" t="s">
        <v>89</v>
      </c>
      <c r="CO271" s="33" t="s">
        <v>90</v>
      </c>
      <c r="CP271" s="33" t="s">
        <v>91</v>
      </c>
      <c r="CQ271" s="33" t="s">
        <v>92</v>
      </c>
    </row>
    <row r="272" spans="1:95" ht="15.75" customHeight="1" x14ac:dyDescent="0.25">
      <c r="A272" s="35"/>
      <c r="B272" s="33"/>
      <c r="C272" s="33"/>
      <c r="D272" s="38"/>
      <c r="E272" s="39"/>
      <c r="F272" s="38"/>
      <c r="G272" s="39"/>
      <c r="H272" s="33"/>
      <c r="I272" s="3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 t="s">
        <v>14</v>
      </c>
      <c r="X272" s="11" t="s">
        <v>15</v>
      </c>
      <c r="Y272" s="11" t="s">
        <v>16</v>
      </c>
      <c r="Z272" s="11" t="s">
        <v>17</v>
      </c>
      <c r="AA272" s="11" t="s">
        <v>66</v>
      </c>
      <c r="AB272" s="11" t="s">
        <v>18</v>
      </c>
      <c r="AC272" s="11" t="s">
        <v>67</v>
      </c>
      <c r="AD272" s="11" t="s">
        <v>68</v>
      </c>
      <c r="AE272" s="11" t="s">
        <v>71</v>
      </c>
      <c r="AF272" s="11" t="s">
        <v>72</v>
      </c>
      <c r="AG272" s="11" t="s">
        <v>19</v>
      </c>
      <c r="AH272" s="11" t="s">
        <v>20</v>
      </c>
      <c r="AI272" s="33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</row>
    <row r="273" spans="1:95" x14ac:dyDescent="0.25">
      <c r="A273" s="29"/>
      <c r="B273" s="17" t="s">
        <v>180</v>
      </c>
    </row>
    <row r="274" spans="1:95" x14ac:dyDescent="0.25">
      <c r="A274" s="29"/>
      <c r="B274" s="17" t="s">
        <v>99</v>
      </c>
    </row>
    <row r="275" spans="1:95" s="23" customFormat="1" ht="31.5" x14ac:dyDescent="0.25">
      <c r="A275" s="30" t="str">
        <f>"1.5"</f>
        <v>1.5</v>
      </c>
      <c r="B275" s="21" t="s">
        <v>100</v>
      </c>
      <c r="C275" s="22" t="str">
        <f>"30"</f>
        <v>30</v>
      </c>
      <c r="D275" s="22">
        <v>2.37</v>
      </c>
      <c r="E275" s="22">
        <v>0</v>
      </c>
      <c r="F275" s="22">
        <v>0.3</v>
      </c>
      <c r="G275" s="22">
        <v>0</v>
      </c>
      <c r="H275" s="22">
        <v>15.48</v>
      </c>
      <c r="I275" s="22">
        <v>73.649999999999991</v>
      </c>
      <c r="J275" s="22">
        <v>0.06</v>
      </c>
      <c r="K275" s="22">
        <v>0</v>
      </c>
      <c r="L275" s="22">
        <v>0.06</v>
      </c>
      <c r="M275" s="22">
        <v>0</v>
      </c>
      <c r="N275" s="22">
        <v>0.63</v>
      </c>
      <c r="O275" s="22">
        <v>13.86</v>
      </c>
      <c r="P275" s="22">
        <v>0.99</v>
      </c>
      <c r="Q275" s="22">
        <v>0</v>
      </c>
      <c r="R275" s="22">
        <v>0</v>
      </c>
      <c r="S275" s="22">
        <v>0.09</v>
      </c>
      <c r="T275" s="22">
        <v>0.45</v>
      </c>
      <c r="U275" s="22">
        <v>0</v>
      </c>
      <c r="V275" s="22">
        <v>39.9</v>
      </c>
      <c r="W275" s="22">
        <v>6.9</v>
      </c>
      <c r="X275" s="22">
        <v>9.9</v>
      </c>
      <c r="Y275" s="22">
        <v>26.1</v>
      </c>
      <c r="Z275" s="22">
        <v>0.6</v>
      </c>
      <c r="AA275" s="22">
        <v>0</v>
      </c>
      <c r="AB275" s="22">
        <v>0</v>
      </c>
      <c r="AC275" s="22">
        <v>0</v>
      </c>
      <c r="AD275" s="22">
        <v>0.39</v>
      </c>
      <c r="AE275" s="22">
        <v>0.05</v>
      </c>
      <c r="AF275" s="22">
        <v>0.02</v>
      </c>
      <c r="AG275" s="22">
        <v>0.48</v>
      </c>
      <c r="AH275" s="22">
        <v>0.93</v>
      </c>
      <c r="AI275" s="22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0</v>
      </c>
      <c r="AX275" s="23">
        <v>0</v>
      </c>
      <c r="AY275" s="23">
        <v>0</v>
      </c>
      <c r="AZ275" s="23">
        <v>0</v>
      </c>
      <c r="BA275" s="23">
        <v>0</v>
      </c>
      <c r="BB275" s="23">
        <v>0</v>
      </c>
      <c r="BC275" s="23">
        <v>0</v>
      </c>
      <c r="BD275" s="23">
        <v>0</v>
      </c>
      <c r="BE275" s="23">
        <v>0</v>
      </c>
      <c r="BF275" s="23">
        <v>0</v>
      </c>
      <c r="BG275" s="23">
        <v>0</v>
      </c>
      <c r="BH275" s="23">
        <v>0</v>
      </c>
      <c r="BI275" s="23">
        <v>0</v>
      </c>
      <c r="BJ275" s="23">
        <v>0</v>
      </c>
      <c r="BK275" s="23">
        <v>0</v>
      </c>
      <c r="BL275" s="23">
        <v>0</v>
      </c>
      <c r="BM275" s="23">
        <v>0</v>
      </c>
      <c r="BN275" s="23">
        <v>0</v>
      </c>
      <c r="BO275" s="23">
        <v>0</v>
      </c>
      <c r="BP275" s="23">
        <v>0</v>
      </c>
      <c r="BQ275" s="23">
        <v>0</v>
      </c>
      <c r="BR275" s="23">
        <v>0</v>
      </c>
      <c r="BS275" s="23">
        <v>0</v>
      </c>
      <c r="BT275" s="23">
        <v>0</v>
      </c>
      <c r="BU275" s="23">
        <v>0</v>
      </c>
      <c r="BV275" s="23">
        <v>0</v>
      </c>
      <c r="BW275" s="23">
        <v>0</v>
      </c>
      <c r="BX275" s="23">
        <v>0</v>
      </c>
      <c r="BY275" s="23">
        <v>0</v>
      </c>
      <c r="BZ275" s="23">
        <v>0</v>
      </c>
      <c r="CA275" s="23">
        <v>0</v>
      </c>
      <c r="CB275" s="23">
        <v>11.31</v>
      </c>
      <c r="CC275" s="24"/>
      <c r="CD275" s="24"/>
      <c r="CE275" s="23">
        <v>0</v>
      </c>
      <c r="CG275" s="23">
        <v>0</v>
      </c>
      <c r="CH275" s="23">
        <v>0</v>
      </c>
      <c r="CI275" s="23">
        <v>0</v>
      </c>
      <c r="CJ275" s="23">
        <v>0</v>
      </c>
      <c r="CK275" s="23">
        <v>0</v>
      </c>
      <c r="CL275" s="23">
        <v>0</v>
      </c>
      <c r="CM275" s="23">
        <v>0</v>
      </c>
      <c r="CN275" s="23">
        <v>0</v>
      </c>
      <c r="CO275" s="23">
        <v>0</v>
      </c>
      <c r="CP275" s="23">
        <v>0</v>
      </c>
      <c r="CQ275" s="23">
        <v>0</v>
      </c>
    </row>
    <row r="276" spans="1:95" s="23" customFormat="1" x14ac:dyDescent="0.25">
      <c r="A276" s="30" t="s">
        <v>195</v>
      </c>
      <c r="B276" s="21" t="s">
        <v>120</v>
      </c>
      <c r="C276" s="22" t="str">
        <f>"10"</f>
        <v>10</v>
      </c>
      <c r="D276" s="22">
        <v>2.63</v>
      </c>
      <c r="E276" s="22">
        <v>2.63</v>
      </c>
      <c r="F276" s="22">
        <v>2.66</v>
      </c>
      <c r="G276" s="22">
        <v>0</v>
      </c>
      <c r="H276" s="22">
        <v>0</v>
      </c>
      <c r="I276" s="22">
        <v>35.06</v>
      </c>
      <c r="J276" s="22">
        <v>1.53</v>
      </c>
      <c r="K276" s="22">
        <v>0</v>
      </c>
      <c r="L276" s="22">
        <v>1.53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0.2</v>
      </c>
      <c r="T276" s="22">
        <v>0.43</v>
      </c>
      <c r="U276" s="22">
        <v>0</v>
      </c>
      <c r="V276" s="22">
        <v>10</v>
      </c>
      <c r="W276" s="22">
        <v>100</v>
      </c>
      <c r="X276" s="22">
        <v>5.5</v>
      </c>
      <c r="Y276" s="22">
        <v>60</v>
      </c>
      <c r="Z276" s="22">
        <v>7.0000000000000007E-2</v>
      </c>
      <c r="AA276" s="22">
        <v>21</v>
      </c>
      <c r="AB276" s="22">
        <v>17</v>
      </c>
      <c r="AC276" s="22">
        <v>23.8</v>
      </c>
      <c r="AD276" s="22">
        <v>0.04</v>
      </c>
      <c r="AE276" s="22">
        <v>0</v>
      </c>
      <c r="AF276" s="22">
        <v>0.04</v>
      </c>
      <c r="AG276" s="22">
        <v>0.02</v>
      </c>
      <c r="AH276" s="22">
        <v>0.68</v>
      </c>
      <c r="AI276" s="22">
        <v>7.0000000000000007E-2</v>
      </c>
      <c r="AJ276" s="23">
        <v>0</v>
      </c>
      <c r="AK276" s="23">
        <v>157</v>
      </c>
      <c r="AL276" s="23">
        <v>117</v>
      </c>
      <c r="AM276" s="23">
        <v>230</v>
      </c>
      <c r="AN276" s="23">
        <v>158</v>
      </c>
      <c r="AO276" s="23">
        <v>56</v>
      </c>
      <c r="AP276" s="23">
        <v>95</v>
      </c>
      <c r="AQ276" s="23">
        <v>70</v>
      </c>
      <c r="AR276" s="23">
        <v>134</v>
      </c>
      <c r="AS276" s="23">
        <v>76</v>
      </c>
      <c r="AT276" s="23">
        <v>87</v>
      </c>
      <c r="AU276" s="23">
        <v>156</v>
      </c>
      <c r="AV276" s="23">
        <v>70</v>
      </c>
      <c r="AW276" s="23">
        <v>51</v>
      </c>
      <c r="AX276" s="23">
        <v>517</v>
      </c>
      <c r="AY276" s="23">
        <v>0</v>
      </c>
      <c r="AZ276" s="23">
        <v>273</v>
      </c>
      <c r="BA276" s="23">
        <v>129</v>
      </c>
      <c r="BB276" s="23">
        <v>139</v>
      </c>
      <c r="BC276" s="23">
        <v>21.5</v>
      </c>
      <c r="BD276" s="23">
        <v>0</v>
      </c>
      <c r="BE276" s="23">
        <v>0.01</v>
      </c>
      <c r="BF276" s="23">
        <v>0.04</v>
      </c>
      <c r="BG276" s="23">
        <v>0.11</v>
      </c>
      <c r="BH276" s="23">
        <v>0.13</v>
      </c>
      <c r="BI276" s="23">
        <v>0.33</v>
      </c>
      <c r="BJ276" s="23">
        <v>0.04</v>
      </c>
      <c r="BK276" s="23">
        <v>0.7</v>
      </c>
      <c r="BL276" s="23">
        <v>0.01</v>
      </c>
      <c r="BM276" s="23">
        <v>0.16</v>
      </c>
      <c r="BN276" s="23">
        <v>0.01</v>
      </c>
      <c r="BO276" s="23">
        <v>0</v>
      </c>
      <c r="BP276" s="23">
        <v>0</v>
      </c>
      <c r="BQ276" s="23">
        <v>0</v>
      </c>
      <c r="BR276" s="23">
        <v>7.0000000000000007E-2</v>
      </c>
      <c r="BS276" s="23">
        <v>0.52</v>
      </c>
      <c r="BT276" s="23">
        <v>0</v>
      </c>
      <c r="BU276" s="23">
        <v>0</v>
      </c>
      <c r="BV276" s="23">
        <v>7.0000000000000007E-2</v>
      </c>
      <c r="BW276" s="23">
        <v>0</v>
      </c>
      <c r="BX276" s="23">
        <v>0</v>
      </c>
      <c r="BY276" s="23">
        <v>0</v>
      </c>
      <c r="BZ276" s="23">
        <v>0</v>
      </c>
      <c r="CA276" s="23">
        <v>0</v>
      </c>
      <c r="CB276" s="23">
        <v>4.08</v>
      </c>
      <c r="CC276" s="24"/>
      <c r="CD276" s="24"/>
      <c r="CE276" s="23">
        <v>23.83</v>
      </c>
      <c r="CG276" s="23">
        <v>0</v>
      </c>
      <c r="CH276" s="23">
        <v>0</v>
      </c>
      <c r="CI276" s="23">
        <v>0</v>
      </c>
      <c r="CJ276" s="23">
        <v>0</v>
      </c>
      <c r="CK276" s="23">
        <v>0</v>
      </c>
      <c r="CL276" s="23">
        <v>0</v>
      </c>
      <c r="CM276" s="23">
        <v>0</v>
      </c>
      <c r="CN276" s="23">
        <v>0</v>
      </c>
      <c r="CO276" s="23">
        <v>0</v>
      </c>
      <c r="CP276" s="23">
        <v>0</v>
      </c>
      <c r="CQ276" s="23">
        <v>0</v>
      </c>
    </row>
    <row r="277" spans="1:95" s="23" customFormat="1" ht="31.5" x14ac:dyDescent="0.25">
      <c r="A277" s="30" t="s">
        <v>202</v>
      </c>
      <c r="B277" s="21" t="s">
        <v>133</v>
      </c>
      <c r="C277" s="22" t="str">
        <f>"180"</f>
        <v>180</v>
      </c>
      <c r="D277" s="22">
        <v>3.95</v>
      </c>
      <c r="E277" s="22">
        <v>2.62</v>
      </c>
      <c r="F277" s="22">
        <v>3.74</v>
      </c>
      <c r="G277" s="22">
        <v>0</v>
      </c>
      <c r="H277" s="22">
        <v>14.79</v>
      </c>
      <c r="I277" s="22">
        <v>107.74280592</v>
      </c>
      <c r="J277" s="22">
        <v>2.6</v>
      </c>
      <c r="K277" s="22">
        <v>0.04</v>
      </c>
      <c r="L277" s="22">
        <v>2.6</v>
      </c>
      <c r="M277" s="22">
        <v>0</v>
      </c>
      <c r="N277" s="22">
        <v>5.43</v>
      </c>
      <c r="O277" s="22">
        <v>8.8699999999999992</v>
      </c>
      <c r="P277" s="22">
        <v>0.48</v>
      </c>
      <c r="Q277" s="22">
        <v>0</v>
      </c>
      <c r="R277" s="22">
        <v>0</v>
      </c>
      <c r="S277" s="22">
        <v>0.09</v>
      </c>
      <c r="T277" s="22">
        <v>0.92</v>
      </c>
      <c r="U277" s="22">
        <v>128.72999999999999</v>
      </c>
      <c r="V277" s="22">
        <v>131.46</v>
      </c>
      <c r="W277" s="22">
        <v>98.34</v>
      </c>
      <c r="X277" s="22">
        <v>13.01</v>
      </c>
      <c r="Y277" s="22">
        <v>81.75</v>
      </c>
      <c r="Z277" s="22">
        <v>0.28999999999999998</v>
      </c>
      <c r="AA277" s="22">
        <v>15.9</v>
      </c>
      <c r="AB277" s="22">
        <v>11.58</v>
      </c>
      <c r="AC277" s="22">
        <v>29.2</v>
      </c>
      <c r="AD277" s="22">
        <v>0.23</v>
      </c>
      <c r="AE277" s="22">
        <v>0.04</v>
      </c>
      <c r="AF277" s="22">
        <v>0.11</v>
      </c>
      <c r="AG277" s="22">
        <v>0.21</v>
      </c>
      <c r="AH277" s="22">
        <v>1.1399999999999999</v>
      </c>
      <c r="AI277" s="22">
        <v>0.47</v>
      </c>
      <c r="AJ277" s="23">
        <v>0</v>
      </c>
      <c r="AK277" s="23">
        <v>64.78</v>
      </c>
      <c r="AL277" s="23">
        <v>59.22</v>
      </c>
      <c r="AM277" s="23">
        <v>110.95</v>
      </c>
      <c r="AN277" s="23">
        <v>34.630000000000003</v>
      </c>
      <c r="AO277" s="23">
        <v>21.13</v>
      </c>
      <c r="AP277" s="23">
        <v>42.91</v>
      </c>
      <c r="AQ277" s="23">
        <v>14.04</v>
      </c>
      <c r="AR277" s="23">
        <v>68.84</v>
      </c>
      <c r="AS277" s="23">
        <v>45.51</v>
      </c>
      <c r="AT277" s="23">
        <v>54.9</v>
      </c>
      <c r="AU277" s="23">
        <v>47.05</v>
      </c>
      <c r="AV277" s="23">
        <v>27.64</v>
      </c>
      <c r="AW277" s="23">
        <v>48.12</v>
      </c>
      <c r="AX277" s="23">
        <v>422.72</v>
      </c>
      <c r="AY277" s="23">
        <v>0</v>
      </c>
      <c r="AZ277" s="23">
        <v>133.19</v>
      </c>
      <c r="BA277" s="23">
        <v>68.95</v>
      </c>
      <c r="BB277" s="23">
        <v>34.6</v>
      </c>
      <c r="BC277" s="23">
        <v>27.42</v>
      </c>
      <c r="BD277" s="23">
        <v>0.05</v>
      </c>
      <c r="BE277" s="23">
        <v>0.01</v>
      </c>
      <c r="BF277" s="23">
        <v>0.01</v>
      </c>
      <c r="BG277" s="23">
        <v>0.02</v>
      </c>
      <c r="BH277" s="23">
        <v>0.03</v>
      </c>
      <c r="BI277" s="23">
        <v>0.1</v>
      </c>
      <c r="BJ277" s="23">
        <v>0</v>
      </c>
      <c r="BK277" s="23">
        <v>0.33</v>
      </c>
      <c r="BL277" s="23">
        <v>0</v>
      </c>
      <c r="BM277" s="23">
        <v>0.1</v>
      </c>
      <c r="BN277" s="23">
        <v>0</v>
      </c>
      <c r="BO277" s="23">
        <v>0</v>
      </c>
      <c r="BP277" s="23">
        <v>0</v>
      </c>
      <c r="BQ277" s="23">
        <v>0</v>
      </c>
      <c r="BR277" s="23">
        <v>0.04</v>
      </c>
      <c r="BS277" s="23">
        <v>0.28999999999999998</v>
      </c>
      <c r="BT277" s="23">
        <v>0</v>
      </c>
      <c r="BU277" s="23">
        <v>0</v>
      </c>
      <c r="BV277" s="23">
        <v>7.0000000000000007E-2</v>
      </c>
      <c r="BW277" s="23">
        <v>0</v>
      </c>
      <c r="BX277" s="23">
        <v>0</v>
      </c>
      <c r="BY277" s="23">
        <v>0</v>
      </c>
      <c r="BZ277" s="23">
        <v>0</v>
      </c>
      <c r="CA277" s="23">
        <v>0</v>
      </c>
      <c r="CB277" s="23">
        <v>157.26</v>
      </c>
      <c r="CC277" s="24"/>
      <c r="CD277" s="24"/>
      <c r="CE277" s="23">
        <v>17.829999999999998</v>
      </c>
      <c r="CG277" s="23">
        <v>0</v>
      </c>
      <c r="CH277" s="23">
        <v>0</v>
      </c>
      <c r="CI277" s="23">
        <v>0</v>
      </c>
      <c r="CJ277" s="23">
        <v>0</v>
      </c>
      <c r="CK277" s="23">
        <v>0</v>
      </c>
      <c r="CL277" s="23">
        <v>0</v>
      </c>
      <c r="CM277" s="23">
        <v>0</v>
      </c>
      <c r="CN277" s="23">
        <v>0</v>
      </c>
      <c r="CO277" s="23">
        <v>0</v>
      </c>
      <c r="CP277" s="23">
        <v>1.44</v>
      </c>
      <c r="CQ277" s="23">
        <v>0.14000000000000001</v>
      </c>
    </row>
    <row r="278" spans="1:95" s="16" customFormat="1" x14ac:dyDescent="0.25">
      <c r="A278" s="31" t="s">
        <v>203</v>
      </c>
      <c r="B278" s="18" t="s">
        <v>134</v>
      </c>
      <c r="C278" s="19" t="str">
        <f>"180"</f>
        <v>180</v>
      </c>
      <c r="D278" s="19">
        <v>2.58</v>
      </c>
      <c r="E278" s="19">
        <v>2.74</v>
      </c>
      <c r="F278" s="19">
        <v>2.5299999999999998</v>
      </c>
      <c r="G278" s="19">
        <v>0</v>
      </c>
      <c r="H278" s="19">
        <v>13.42</v>
      </c>
      <c r="I278" s="19">
        <v>84.385719359999996</v>
      </c>
      <c r="J278" s="19">
        <v>1.8</v>
      </c>
      <c r="K278" s="19">
        <v>0</v>
      </c>
      <c r="L278" s="19">
        <v>1.8</v>
      </c>
      <c r="M278" s="19">
        <v>0</v>
      </c>
      <c r="N278" s="19">
        <v>13.42</v>
      </c>
      <c r="O278" s="19">
        <v>0</v>
      </c>
      <c r="P278" s="19">
        <v>0</v>
      </c>
      <c r="Q278" s="19">
        <v>0</v>
      </c>
      <c r="R278" s="19">
        <v>0</v>
      </c>
      <c r="S278" s="19">
        <v>0.09</v>
      </c>
      <c r="T278" s="19">
        <v>0.64</v>
      </c>
      <c r="U278" s="19">
        <v>45.09</v>
      </c>
      <c r="V278" s="19">
        <v>115.87</v>
      </c>
      <c r="W278" s="19">
        <v>95.28</v>
      </c>
      <c r="X278" s="19">
        <v>10.96</v>
      </c>
      <c r="Y278" s="19">
        <v>70.47</v>
      </c>
      <c r="Z278" s="19">
        <v>0.1</v>
      </c>
      <c r="AA278" s="19">
        <v>10.8</v>
      </c>
      <c r="AB278" s="19">
        <v>7.2</v>
      </c>
      <c r="AC278" s="19">
        <v>19.8</v>
      </c>
      <c r="AD278" s="19">
        <v>0</v>
      </c>
      <c r="AE278" s="19">
        <v>0.03</v>
      </c>
      <c r="AF278" s="19">
        <v>0.11</v>
      </c>
      <c r="AG278" s="19">
        <v>0.08</v>
      </c>
      <c r="AH278" s="19">
        <v>0.72</v>
      </c>
      <c r="AI278" s="19">
        <v>0.47</v>
      </c>
      <c r="AJ278" s="16">
        <v>0</v>
      </c>
      <c r="AK278" s="16">
        <v>0</v>
      </c>
      <c r="AL278" s="16">
        <v>0</v>
      </c>
      <c r="AM278" s="16">
        <v>0</v>
      </c>
      <c r="AN278" s="16">
        <v>0</v>
      </c>
      <c r="AO278" s="16">
        <v>0</v>
      </c>
      <c r="AP278" s="16">
        <v>0</v>
      </c>
      <c r="AQ278" s="16">
        <v>0</v>
      </c>
      <c r="AR278" s="16">
        <v>0</v>
      </c>
      <c r="AS278" s="16">
        <v>0</v>
      </c>
      <c r="AT278" s="16">
        <v>0</v>
      </c>
      <c r="AU278" s="16">
        <v>0</v>
      </c>
      <c r="AV278" s="16">
        <v>0</v>
      </c>
      <c r="AW278" s="16">
        <v>0</v>
      </c>
      <c r="AX278" s="16">
        <v>0</v>
      </c>
      <c r="AY278" s="16">
        <v>0</v>
      </c>
      <c r="AZ278" s="16">
        <v>0</v>
      </c>
      <c r="BA278" s="16">
        <v>0</v>
      </c>
      <c r="BB278" s="16">
        <v>0</v>
      </c>
      <c r="BC278" s="16">
        <v>0</v>
      </c>
      <c r="BD278" s="16">
        <v>0</v>
      </c>
      <c r="BE278" s="16">
        <v>0</v>
      </c>
      <c r="BF278" s="16">
        <v>0</v>
      </c>
      <c r="BG278" s="16">
        <v>0</v>
      </c>
      <c r="BH278" s="16">
        <v>0</v>
      </c>
      <c r="BI278" s="16">
        <v>0</v>
      </c>
      <c r="BJ278" s="16">
        <v>0</v>
      </c>
      <c r="BK278" s="16">
        <v>0</v>
      </c>
      <c r="BL278" s="16">
        <v>0</v>
      </c>
      <c r="BM278" s="16">
        <v>0</v>
      </c>
      <c r="BN278" s="16">
        <v>0</v>
      </c>
      <c r="BO278" s="16">
        <v>0</v>
      </c>
      <c r="BP278" s="16">
        <v>0</v>
      </c>
      <c r="BQ278" s="16">
        <v>0</v>
      </c>
      <c r="BR278" s="16">
        <v>0</v>
      </c>
      <c r="BS278" s="16">
        <v>0</v>
      </c>
      <c r="BT278" s="16">
        <v>0</v>
      </c>
      <c r="BU278" s="16">
        <v>0</v>
      </c>
      <c r="BV278" s="16">
        <v>0</v>
      </c>
      <c r="BW278" s="16">
        <v>0</v>
      </c>
      <c r="BX278" s="16">
        <v>0</v>
      </c>
      <c r="BY278" s="16">
        <v>0</v>
      </c>
      <c r="BZ278" s="16">
        <v>0</v>
      </c>
      <c r="CA278" s="16">
        <v>0</v>
      </c>
      <c r="CB278" s="16">
        <v>178.57</v>
      </c>
      <c r="CC278" s="20"/>
      <c r="CD278" s="20"/>
      <c r="CE278" s="16">
        <v>12</v>
      </c>
      <c r="CG278" s="16">
        <v>0</v>
      </c>
      <c r="CH278" s="16">
        <v>0</v>
      </c>
      <c r="CI278" s="16">
        <v>0</v>
      </c>
      <c r="CJ278" s="16">
        <v>0</v>
      </c>
      <c r="CK278" s="16">
        <v>0</v>
      </c>
      <c r="CL278" s="16">
        <v>0</v>
      </c>
      <c r="CM278" s="16">
        <v>0</v>
      </c>
      <c r="CN278" s="16">
        <v>0</v>
      </c>
      <c r="CO278" s="16">
        <v>0</v>
      </c>
      <c r="CP278" s="16">
        <v>9</v>
      </c>
      <c r="CQ278" s="16">
        <v>0</v>
      </c>
    </row>
    <row r="279" spans="1:95" s="27" customFormat="1" x14ac:dyDescent="0.25">
      <c r="A279" s="32"/>
      <c r="B279" s="25" t="s">
        <v>104</v>
      </c>
      <c r="C279" s="26"/>
      <c r="D279" s="26">
        <v>11.52</v>
      </c>
      <c r="E279" s="26">
        <v>7.99</v>
      </c>
      <c r="F279" s="26">
        <v>9.24</v>
      </c>
      <c r="G279" s="26">
        <v>0</v>
      </c>
      <c r="H279" s="26">
        <v>43.69</v>
      </c>
      <c r="I279" s="26">
        <v>300.83999999999997</v>
      </c>
      <c r="J279" s="26">
        <v>5.99</v>
      </c>
      <c r="K279" s="26">
        <v>0.04</v>
      </c>
      <c r="L279" s="26">
        <v>5.99</v>
      </c>
      <c r="M279" s="26">
        <v>0</v>
      </c>
      <c r="N279" s="26">
        <v>19.48</v>
      </c>
      <c r="O279" s="26">
        <v>22.73</v>
      </c>
      <c r="P279" s="26">
        <v>1.47</v>
      </c>
      <c r="Q279" s="26">
        <v>0</v>
      </c>
      <c r="R279" s="26">
        <v>0</v>
      </c>
      <c r="S279" s="26">
        <v>0.47</v>
      </c>
      <c r="T279" s="26">
        <v>2.44</v>
      </c>
      <c r="U279" s="26">
        <v>173.82</v>
      </c>
      <c r="V279" s="26">
        <v>297.23</v>
      </c>
      <c r="W279" s="26">
        <v>300.51</v>
      </c>
      <c r="X279" s="26">
        <v>39.369999999999997</v>
      </c>
      <c r="Y279" s="26">
        <v>238.32</v>
      </c>
      <c r="Z279" s="26">
        <v>1.06</v>
      </c>
      <c r="AA279" s="26">
        <v>47.7</v>
      </c>
      <c r="AB279" s="26">
        <v>35.78</v>
      </c>
      <c r="AC279" s="26">
        <v>72.8</v>
      </c>
      <c r="AD279" s="26">
        <v>0.66</v>
      </c>
      <c r="AE279" s="26">
        <v>0.12</v>
      </c>
      <c r="AF279" s="26">
        <v>0.28000000000000003</v>
      </c>
      <c r="AG279" s="26">
        <v>0.79</v>
      </c>
      <c r="AH279" s="26">
        <v>3.47</v>
      </c>
      <c r="AI279" s="26">
        <v>1.01</v>
      </c>
      <c r="AJ279" s="27">
        <v>0</v>
      </c>
      <c r="AK279" s="27">
        <v>221.78</v>
      </c>
      <c r="AL279" s="27">
        <v>176.22</v>
      </c>
      <c r="AM279" s="27">
        <v>340.95</v>
      </c>
      <c r="AN279" s="27">
        <v>192.63</v>
      </c>
      <c r="AO279" s="27">
        <v>77.13</v>
      </c>
      <c r="AP279" s="27">
        <v>137.91</v>
      </c>
      <c r="AQ279" s="27">
        <v>84.04</v>
      </c>
      <c r="AR279" s="27">
        <v>202.84</v>
      </c>
      <c r="AS279" s="27">
        <v>121.51</v>
      </c>
      <c r="AT279" s="27">
        <v>141.9</v>
      </c>
      <c r="AU279" s="27">
        <v>203.05</v>
      </c>
      <c r="AV279" s="27">
        <v>97.64</v>
      </c>
      <c r="AW279" s="27">
        <v>99.12</v>
      </c>
      <c r="AX279" s="27">
        <v>939.72</v>
      </c>
      <c r="AY279" s="27">
        <v>0</v>
      </c>
      <c r="AZ279" s="27">
        <v>406.19</v>
      </c>
      <c r="BA279" s="27">
        <v>197.95</v>
      </c>
      <c r="BB279" s="27">
        <v>173.6</v>
      </c>
      <c r="BC279" s="27">
        <v>48.92</v>
      </c>
      <c r="BD279" s="27">
        <v>0.05</v>
      </c>
      <c r="BE279" s="27">
        <v>0.02</v>
      </c>
      <c r="BF279" s="27">
        <v>0.05</v>
      </c>
      <c r="BG279" s="27">
        <v>0.13</v>
      </c>
      <c r="BH279" s="27">
        <v>0.16</v>
      </c>
      <c r="BI279" s="27">
        <v>0.43</v>
      </c>
      <c r="BJ279" s="27">
        <v>0.04</v>
      </c>
      <c r="BK279" s="27">
        <v>1.03</v>
      </c>
      <c r="BL279" s="27">
        <v>0.01</v>
      </c>
      <c r="BM279" s="27">
        <v>0.25</v>
      </c>
      <c r="BN279" s="27">
        <v>0.01</v>
      </c>
      <c r="BO279" s="27">
        <v>0</v>
      </c>
      <c r="BP279" s="27">
        <v>0</v>
      </c>
      <c r="BQ279" s="27">
        <v>0</v>
      </c>
      <c r="BR279" s="27">
        <v>0.11</v>
      </c>
      <c r="BS279" s="27">
        <v>0.81</v>
      </c>
      <c r="BT279" s="27">
        <v>0</v>
      </c>
      <c r="BU279" s="27">
        <v>0</v>
      </c>
      <c r="BV279" s="27">
        <v>0.14000000000000001</v>
      </c>
      <c r="BW279" s="27">
        <v>0</v>
      </c>
      <c r="BX279" s="27">
        <v>0</v>
      </c>
      <c r="BY279" s="27">
        <v>0</v>
      </c>
      <c r="BZ279" s="27">
        <v>0</v>
      </c>
      <c r="CA279" s="27">
        <v>0</v>
      </c>
      <c r="CB279" s="27">
        <v>351.22</v>
      </c>
      <c r="CC279" s="14"/>
      <c r="CD279" s="14" t="e">
        <f>$I$279/#REF!*100</f>
        <v>#REF!</v>
      </c>
      <c r="CE279" s="27">
        <v>53.66</v>
      </c>
      <c r="CG279" s="27">
        <v>0</v>
      </c>
      <c r="CH279" s="27">
        <v>0</v>
      </c>
      <c r="CI279" s="27">
        <v>0</v>
      </c>
      <c r="CJ279" s="27">
        <v>0</v>
      </c>
      <c r="CK279" s="27">
        <v>0</v>
      </c>
      <c r="CL279" s="27">
        <v>0</v>
      </c>
      <c r="CM279" s="27">
        <v>0</v>
      </c>
      <c r="CN279" s="27">
        <v>0</v>
      </c>
      <c r="CO279" s="27">
        <v>0</v>
      </c>
      <c r="CP279" s="27">
        <v>10.44</v>
      </c>
      <c r="CQ279" s="27">
        <v>0.14000000000000001</v>
      </c>
    </row>
    <row r="280" spans="1:95" x14ac:dyDescent="0.25">
      <c r="A280" s="29"/>
      <c r="B280" s="17" t="s">
        <v>190</v>
      </c>
    </row>
    <row r="281" spans="1:95" s="16" customFormat="1" x14ac:dyDescent="0.25">
      <c r="A281" s="31" t="s">
        <v>188</v>
      </c>
      <c r="B281" s="18" t="s">
        <v>123</v>
      </c>
      <c r="C281" s="19" t="str">
        <f>"100"</f>
        <v>100</v>
      </c>
      <c r="D281" s="19">
        <v>0.4</v>
      </c>
      <c r="E281" s="19">
        <v>0</v>
      </c>
      <c r="F281" s="19">
        <v>0.4</v>
      </c>
      <c r="G281" s="19">
        <v>0.4</v>
      </c>
      <c r="H281" s="19">
        <v>11.6</v>
      </c>
      <c r="I281" s="19">
        <v>48.68</v>
      </c>
      <c r="J281" s="19">
        <v>0.1</v>
      </c>
      <c r="K281" s="19">
        <v>0</v>
      </c>
      <c r="L281" s="19">
        <v>0</v>
      </c>
      <c r="M281" s="19">
        <v>0</v>
      </c>
      <c r="N281" s="19">
        <v>9</v>
      </c>
      <c r="O281" s="19">
        <v>0.8</v>
      </c>
      <c r="P281" s="19">
        <v>1.8</v>
      </c>
      <c r="Q281" s="19">
        <v>0</v>
      </c>
      <c r="R281" s="19">
        <v>0</v>
      </c>
      <c r="S281" s="19">
        <v>0.8</v>
      </c>
      <c r="T281" s="19">
        <v>0.5</v>
      </c>
      <c r="U281" s="19">
        <v>26</v>
      </c>
      <c r="V281" s="19">
        <v>278</v>
      </c>
      <c r="W281" s="19">
        <v>16</v>
      </c>
      <c r="X281" s="19">
        <v>9</v>
      </c>
      <c r="Y281" s="19">
        <v>11</v>
      </c>
      <c r="Z281" s="19">
        <v>2.2000000000000002</v>
      </c>
      <c r="AA281" s="19">
        <v>0</v>
      </c>
      <c r="AB281" s="19">
        <v>30</v>
      </c>
      <c r="AC281" s="19">
        <v>5</v>
      </c>
      <c r="AD281" s="19">
        <v>0.2</v>
      </c>
      <c r="AE281" s="19">
        <v>0.03</v>
      </c>
      <c r="AF281" s="19">
        <v>0.02</v>
      </c>
      <c r="AG281" s="19">
        <v>0.3</v>
      </c>
      <c r="AH281" s="19">
        <v>0.4</v>
      </c>
      <c r="AI281" s="19">
        <v>10</v>
      </c>
      <c r="AJ281" s="16">
        <v>0</v>
      </c>
      <c r="AK281" s="16">
        <v>12</v>
      </c>
      <c r="AL281" s="16">
        <v>13</v>
      </c>
      <c r="AM281" s="16">
        <v>19</v>
      </c>
      <c r="AN281" s="16">
        <v>18</v>
      </c>
      <c r="AO281" s="16">
        <v>3</v>
      </c>
      <c r="AP281" s="16">
        <v>11</v>
      </c>
      <c r="AQ281" s="16">
        <v>3</v>
      </c>
      <c r="AR281" s="16">
        <v>9</v>
      </c>
      <c r="AS281" s="16">
        <v>17</v>
      </c>
      <c r="AT281" s="16">
        <v>10</v>
      </c>
      <c r="AU281" s="16">
        <v>78</v>
      </c>
      <c r="AV281" s="16">
        <v>7</v>
      </c>
      <c r="AW281" s="16">
        <v>14</v>
      </c>
      <c r="AX281" s="16">
        <v>42</v>
      </c>
      <c r="AY281" s="16">
        <v>0</v>
      </c>
      <c r="AZ281" s="16">
        <v>13</v>
      </c>
      <c r="BA281" s="16">
        <v>16</v>
      </c>
      <c r="BB281" s="16">
        <v>6</v>
      </c>
      <c r="BC281" s="16">
        <v>5</v>
      </c>
      <c r="BD281" s="16">
        <v>0</v>
      </c>
      <c r="BE281" s="16">
        <v>0</v>
      </c>
      <c r="BF281" s="16">
        <v>0</v>
      </c>
      <c r="BG281" s="16">
        <v>0</v>
      </c>
      <c r="BH281" s="16">
        <v>0</v>
      </c>
      <c r="BI281" s="16">
        <v>0</v>
      </c>
      <c r="BJ281" s="16">
        <v>0</v>
      </c>
      <c r="BK281" s="16">
        <v>0</v>
      </c>
      <c r="BL281" s="16">
        <v>0</v>
      </c>
      <c r="BM281" s="16">
        <v>0</v>
      </c>
      <c r="BN281" s="16">
        <v>0</v>
      </c>
      <c r="BO281" s="16">
        <v>0</v>
      </c>
      <c r="BP281" s="16">
        <v>0</v>
      </c>
      <c r="BQ281" s="16">
        <v>0</v>
      </c>
      <c r="BR281" s="16">
        <v>0</v>
      </c>
      <c r="BS281" s="16">
        <v>0</v>
      </c>
      <c r="BT281" s="16">
        <v>0</v>
      </c>
      <c r="BU281" s="16">
        <v>0</v>
      </c>
      <c r="BV281" s="16">
        <v>0</v>
      </c>
      <c r="BW281" s="16">
        <v>0</v>
      </c>
      <c r="BX281" s="16">
        <v>0</v>
      </c>
      <c r="BY281" s="16">
        <v>0</v>
      </c>
      <c r="BZ281" s="16">
        <v>0</v>
      </c>
      <c r="CA281" s="16">
        <v>0</v>
      </c>
      <c r="CB281" s="16">
        <v>86.3</v>
      </c>
      <c r="CC281" s="20"/>
      <c r="CD281" s="20"/>
      <c r="CE281" s="16">
        <v>5</v>
      </c>
      <c r="CG281" s="16">
        <v>2</v>
      </c>
      <c r="CH281" s="16">
        <v>2</v>
      </c>
      <c r="CI281" s="16">
        <v>2</v>
      </c>
      <c r="CJ281" s="16">
        <v>150</v>
      </c>
      <c r="CK281" s="16">
        <v>150</v>
      </c>
      <c r="CL281" s="16">
        <v>150</v>
      </c>
      <c r="CM281" s="16">
        <v>46.8</v>
      </c>
      <c r="CN281" s="16">
        <v>46.8</v>
      </c>
      <c r="CO281" s="16">
        <v>46.8</v>
      </c>
      <c r="CP281" s="16">
        <v>0</v>
      </c>
      <c r="CQ281" s="16">
        <v>0</v>
      </c>
    </row>
    <row r="282" spans="1:95" s="27" customFormat="1" x14ac:dyDescent="0.25">
      <c r="A282" s="32"/>
      <c r="B282" s="25" t="s">
        <v>191</v>
      </c>
      <c r="C282" s="26"/>
      <c r="D282" s="26">
        <v>0.4</v>
      </c>
      <c r="E282" s="26">
        <v>0</v>
      </c>
      <c r="F282" s="26">
        <v>0.4</v>
      </c>
      <c r="G282" s="26">
        <v>0.4</v>
      </c>
      <c r="H282" s="26">
        <v>11.6</v>
      </c>
      <c r="I282" s="26">
        <v>48.68</v>
      </c>
      <c r="J282" s="26">
        <v>0.1</v>
      </c>
      <c r="K282" s="26">
        <v>0</v>
      </c>
      <c r="L282" s="26">
        <v>0</v>
      </c>
      <c r="M282" s="26">
        <v>0</v>
      </c>
      <c r="N282" s="26">
        <v>9</v>
      </c>
      <c r="O282" s="26">
        <v>0.8</v>
      </c>
      <c r="P282" s="26">
        <v>1.8</v>
      </c>
      <c r="Q282" s="26">
        <v>0</v>
      </c>
      <c r="R282" s="26">
        <v>0</v>
      </c>
      <c r="S282" s="26">
        <v>0.8</v>
      </c>
      <c r="T282" s="26">
        <v>0.5</v>
      </c>
      <c r="U282" s="26">
        <v>26</v>
      </c>
      <c r="V282" s="26">
        <v>278</v>
      </c>
      <c r="W282" s="26">
        <v>16</v>
      </c>
      <c r="X282" s="26">
        <v>9</v>
      </c>
      <c r="Y282" s="26">
        <v>11</v>
      </c>
      <c r="Z282" s="26">
        <v>2.2000000000000002</v>
      </c>
      <c r="AA282" s="26">
        <v>0</v>
      </c>
      <c r="AB282" s="26">
        <v>30</v>
      </c>
      <c r="AC282" s="26">
        <v>5</v>
      </c>
      <c r="AD282" s="26">
        <v>0.2</v>
      </c>
      <c r="AE282" s="26">
        <v>0.03</v>
      </c>
      <c r="AF282" s="26">
        <v>0.02</v>
      </c>
      <c r="AG282" s="26">
        <v>0.3</v>
      </c>
      <c r="AH282" s="26">
        <v>0.4</v>
      </c>
      <c r="AI282" s="26">
        <v>10</v>
      </c>
      <c r="AJ282" s="27">
        <v>0</v>
      </c>
      <c r="AK282" s="27">
        <v>12</v>
      </c>
      <c r="AL282" s="27">
        <v>13</v>
      </c>
      <c r="AM282" s="27">
        <v>19</v>
      </c>
      <c r="AN282" s="27">
        <v>18</v>
      </c>
      <c r="AO282" s="27">
        <v>3</v>
      </c>
      <c r="AP282" s="27">
        <v>11</v>
      </c>
      <c r="AQ282" s="27">
        <v>3</v>
      </c>
      <c r="AR282" s="27">
        <v>9</v>
      </c>
      <c r="AS282" s="27">
        <v>17</v>
      </c>
      <c r="AT282" s="27">
        <v>10</v>
      </c>
      <c r="AU282" s="27">
        <v>78</v>
      </c>
      <c r="AV282" s="27">
        <v>7</v>
      </c>
      <c r="AW282" s="27">
        <v>14</v>
      </c>
      <c r="AX282" s="27">
        <v>42</v>
      </c>
      <c r="AY282" s="27">
        <v>0</v>
      </c>
      <c r="AZ282" s="27">
        <v>13</v>
      </c>
      <c r="BA282" s="27">
        <v>16</v>
      </c>
      <c r="BB282" s="27">
        <v>6</v>
      </c>
      <c r="BC282" s="27">
        <v>5</v>
      </c>
      <c r="BD282" s="27">
        <v>0</v>
      </c>
      <c r="BE282" s="27">
        <v>0</v>
      </c>
      <c r="BF282" s="27">
        <v>0</v>
      </c>
      <c r="BG282" s="27">
        <v>0</v>
      </c>
      <c r="BH282" s="27">
        <v>0</v>
      </c>
      <c r="BI282" s="27">
        <v>0</v>
      </c>
      <c r="BJ282" s="27">
        <v>0</v>
      </c>
      <c r="BK282" s="27">
        <v>0</v>
      </c>
      <c r="BL282" s="27">
        <v>0</v>
      </c>
      <c r="BM282" s="27">
        <v>0</v>
      </c>
      <c r="BN282" s="27">
        <v>0</v>
      </c>
      <c r="BO282" s="27">
        <v>0</v>
      </c>
      <c r="BP282" s="27">
        <v>0</v>
      </c>
      <c r="BQ282" s="27">
        <v>0</v>
      </c>
      <c r="BR282" s="27">
        <v>0</v>
      </c>
      <c r="BS282" s="27">
        <v>0</v>
      </c>
      <c r="BT282" s="27">
        <v>0</v>
      </c>
      <c r="BU282" s="27">
        <v>0</v>
      </c>
      <c r="BV282" s="27">
        <v>0</v>
      </c>
      <c r="BW282" s="27">
        <v>0</v>
      </c>
      <c r="BX282" s="27">
        <v>0</v>
      </c>
      <c r="BY282" s="27">
        <v>0</v>
      </c>
      <c r="BZ282" s="27">
        <v>0</v>
      </c>
      <c r="CA282" s="27">
        <v>0</v>
      </c>
      <c r="CB282" s="27">
        <v>86.3</v>
      </c>
      <c r="CC282" s="14"/>
      <c r="CD282" s="14" t="e">
        <f>$I$282/#REF!*100</f>
        <v>#REF!</v>
      </c>
      <c r="CE282" s="27">
        <v>5</v>
      </c>
      <c r="CG282" s="27">
        <v>2</v>
      </c>
      <c r="CH282" s="27">
        <v>2</v>
      </c>
      <c r="CI282" s="27">
        <v>2</v>
      </c>
      <c r="CJ282" s="27">
        <v>150</v>
      </c>
      <c r="CK282" s="27">
        <v>150</v>
      </c>
      <c r="CL282" s="27">
        <v>150</v>
      </c>
      <c r="CM282" s="27">
        <v>46.8</v>
      </c>
      <c r="CN282" s="27">
        <v>46.8</v>
      </c>
      <c r="CO282" s="27">
        <v>46.8</v>
      </c>
      <c r="CP282" s="27">
        <v>0</v>
      </c>
      <c r="CQ282" s="27">
        <v>0</v>
      </c>
    </row>
    <row r="283" spans="1:95" x14ac:dyDescent="0.25">
      <c r="A283" s="29"/>
      <c r="B283" s="17" t="s">
        <v>105</v>
      </c>
    </row>
    <row r="284" spans="1:95" s="23" customFormat="1" x14ac:dyDescent="0.25">
      <c r="A284" s="30" t="str">
        <f>"42"</f>
        <v>42</v>
      </c>
      <c r="B284" s="21" t="s">
        <v>136</v>
      </c>
      <c r="C284" s="22" t="str">
        <f>"60"</f>
        <v>60</v>
      </c>
      <c r="D284" s="22">
        <v>0.81</v>
      </c>
      <c r="E284" s="22">
        <v>0</v>
      </c>
      <c r="F284" s="22">
        <v>1.54</v>
      </c>
      <c r="G284" s="22">
        <v>0</v>
      </c>
      <c r="H284" s="22">
        <v>5.6</v>
      </c>
      <c r="I284" s="22">
        <v>37.742735687999996</v>
      </c>
      <c r="J284" s="22">
        <v>0</v>
      </c>
      <c r="K284" s="22">
        <v>0</v>
      </c>
      <c r="L284" s="22">
        <v>0</v>
      </c>
      <c r="M284" s="22">
        <v>0</v>
      </c>
      <c r="N284" s="22">
        <v>2.67</v>
      </c>
      <c r="O284" s="22">
        <v>1.89</v>
      </c>
      <c r="P284" s="22">
        <v>1.05</v>
      </c>
      <c r="Q284" s="22">
        <v>0</v>
      </c>
      <c r="R284" s="22">
        <v>0</v>
      </c>
      <c r="S284" s="22">
        <v>0.23</v>
      </c>
      <c r="T284" s="22">
        <v>1.1200000000000001</v>
      </c>
      <c r="U284" s="22">
        <v>197.39</v>
      </c>
      <c r="V284" s="22">
        <v>153.13</v>
      </c>
      <c r="W284" s="22">
        <v>15.76</v>
      </c>
      <c r="X284" s="22">
        <v>10.8</v>
      </c>
      <c r="Y284" s="22">
        <v>23.77</v>
      </c>
      <c r="Z284" s="22">
        <v>0.44</v>
      </c>
      <c r="AA284" s="22">
        <v>0</v>
      </c>
      <c r="AB284" s="22">
        <v>711.6</v>
      </c>
      <c r="AC284" s="22">
        <v>121.01</v>
      </c>
      <c r="AD284" s="22">
        <v>0.08</v>
      </c>
      <c r="AE284" s="22">
        <v>0.03</v>
      </c>
      <c r="AF284" s="22">
        <v>0.02</v>
      </c>
      <c r="AG284" s="22">
        <v>0.27</v>
      </c>
      <c r="AH284" s="22">
        <v>0.41</v>
      </c>
      <c r="AI284" s="22">
        <v>6.94</v>
      </c>
      <c r="AJ284" s="23">
        <v>0</v>
      </c>
      <c r="AK284" s="23">
        <v>7.21</v>
      </c>
      <c r="AL284" s="23">
        <v>7.35</v>
      </c>
      <c r="AM284" s="23">
        <v>8.5</v>
      </c>
      <c r="AN284" s="23">
        <v>10.35</v>
      </c>
      <c r="AO284" s="23">
        <v>2.29</v>
      </c>
      <c r="AP284" s="23">
        <v>6.56</v>
      </c>
      <c r="AQ284" s="23">
        <v>1.62</v>
      </c>
      <c r="AR284" s="23">
        <v>5.79</v>
      </c>
      <c r="AS284" s="23">
        <v>6.35</v>
      </c>
      <c r="AT284" s="23">
        <v>8.86</v>
      </c>
      <c r="AU284" s="23">
        <v>36.869999999999997</v>
      </c>
      <c r="AV284" s="23">
        <v>2.0699999999999998</v>
      </c>
      <c r="AW284" s="23">
        <v>5.0599999999999996</v>
      </c>
      <c r="AX284" s="23">
        <v>38</v>
      </c>
      <c r="AY284" s="23">
        <v>0</v>
      </c>
      <c r="AZ284" s="23">
        <v>5.91</v>
      </c>
      <c r="BA284" s="23">
        <v>7.5</v>
      </c>
      <c r="BB284" s="23">
        <v>5.47</v>
      </c>
      <c r="BC284" s="23">
        <v>2.0299999999999998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0</v>
      </c>
      <c r="BL284" s="23">
        <v>0</v>
      </c>
      <c r="BM284" s="23">
        <v>0</v>
      </c>
      <c r="BN284" s="23">
        <v>0</v>
      </c>
      <c r="BO284" s="23">
        <v>0</v>
      </c>
      <c r="BP284" s="23">
        <v>0</v>
      </c>
      <c r="BQ284" s="23">
        <v>0</v>
      </c>
      <c r="BR284" s="23">
        <v>0</v>
      </c>
      <c r="BS284" s="23">
        <v>0</v>
      </c>
      <c r="BT284" s="23">
        <v>0</v>
      </c>
      <c r="BU284" s="23">
        <v>0</v>
      </c>
      <c r="BV284" s="23">
        <v>0.01</v>
      </c>
      <c r="BW284" s="23">
        <v>0</v>
      </c>
      <c r="BX284" s="23">
        <v>0</v>
      </c>
      <c r="BY284" s="23">
        <v>0</v>
      </c>
      <c r="BZ284" s="23">
        <v>0</v>
      </c>
      <c r="CA284" s="23">
        <v>0</v>
      </c>
      <c r="CB284" s="23">
        <v>46.99</v>
      </c>
      <c r="CC284" s="24"/>
      <c r="CD284" s="24"/>
      <c r="CE284" s="23">
        <v>118.6</v>
      </c>
      <c r="CG284" s="23">
        <v>0</v>
      </c>
      <c r="CH284" s="23">
        <v>0</v>
      </c>
      <c r="CI284" s="23">
        <v>0</v>
      </c>
      <c r="CJ284" s="23">
        <v>0</v>
      </c>
      <c r="CK284" s="23">
        <v>0</v>
      </c>
      <c r="CL284" s="23">
        <v>0</v>
      </c>
      <c r="CM284" s="23">
        <v>0</v>
      </c>
      <c r="CN284" s="23">
        <v>0</v>
      </c>
      <c r="CO284" s="23">
        <v>0</v>
      </c>
      <c r="CP284" s="23">
        <v>0.3</v>
      </c>
      <c r="CQ284" s="23">
        <v>0.12</v>
      </c>
    </row>
    <row r="285" spans="1:95" s="23" customFormat="1" ht="31.5" x14ac:dyDescent="0.25">
      <c r="A285" s="30" t="s">
        <v>222</v>
      </c>
      <c r="B285" s="21" t="s">
        <v>181</v>
      </c>
      <c r="C285" s="22" t="str">
        <f>"180"</f>
        <v>180</v>
      </c>
      <c r="D285" s="22">
        <v>5.42</v>
      </c>
      <c r="E285" s="22">
        <v>0.02</v>
      </c>
      <c r="F285" s="22">
        <v>3.22</v>
      </c>
      <c r="G285" s="22">
        <v>0</v>
      </c>
      <c r="H285" s="22">
        <v>26.35</v>
      </c>
      <c r="I285" s="22">
        <v>151.91367887999999</v>
      </c>
      <c r="J285" s="22">
        <v>1.99</v>
      </c>
      <c r="K285" s="22">
        <v>0.09</v>
      </c>
      <c r="L285" s="22">
        <v>1.99</v>
      </c>
      <c r="M285" s="22">
        <v>0</v>
      </c>
      <c r="N285" s="22">
        <v>2.61</v>
      </c>
      <c r="O285" s="22">
        <v>20.71</v>
      </c>
      <c r="P285" s="22">
        <v>3.03</v>
      </c>
      <c r="Q285" s="22">
        <v>0</v>
      </c>
      <c r="R285" s="22">
        <v>0</v>
      </c>
      <c r="S285" s="22">
        <v>0.11</v>
      </c>
      <c r="T285" s="22">
        <v>1.56</v>
      </c>
      <c r="U285" s="22">
        <v>101.96</v>
      </c>
      <c r="V285" s="22">
        <v>346.15</v>
      </c>
      <c r="W285" s="22">
        <v>27.85</v>
      </c>
      <c r="X285" s="22">
        <v>31.38</v>
      </c>
      <c r="Y285" s="22">
        <v>86.05</v>
      </c>
      <c r="Z285" s="22">
        <v>1.66</v>
      </c>
      <c r="AA285" s="22">
        <v>12.74</v>
      </c>
      <c r="AB285" s="22">
        <v>916.42</v>
      </c>
      <c r="AC285" s="22">
        <v>212.08</v>
      </c>
      <c r="AD285" s="22">
        <v>0.22</v>
      </c>
      <c r="AE285" s="22">
        <v>0.15</v>
      </c>
      <c r="AF285" s="22">
        <v>0.06</v>
      </c>
      <c r="AG285" s="22">
        <v>1.02</v>
      </c>
      <c r="AH285" s="22">
        <v>1.73</v>
      </c>
      <c r="AI285" s="22">
        <v>3.36</v>
      </c>
      <c r="AJ285" s="23">
        <v>0</v>
      </c>
      <c r="AK285" s="23">
        <v>149.84</v>
      </c>
      <c r="AL285" s="23">
        <v>165.01</v>
      </c>
      <c r="AM285" s="23">
        <v>245.73</v>
      </c>
      <c r="AN285" s="23">
        <v>234.41</v>
      </c>
      <c r="AO285" s="23">
        <v>32.299999999999997</v>
      </c>
      <c r="AP285" s="23">
        <v>131.07</v>
      </c>
      <c r="AQ285" s="23">
        <v>43.58</v>
      </c>
      <c r="AR285" s="23">
        <v>154.19999999999999</v>
      </c>
      <c r="AS285" s="23">
        <v>147.77000000000001</v>
      </c>
      <c r="AT285" s="23">
        <v>277.05</v>
      </c>
      <c r="AU285" s="23">
        <v>338.24</v>
      </c>
      <c r="AV285" s="23">
        <v>68.989999999999995</v>
      </c>
      <c r="AW285" s="23">
        <v>145.53</v>
      </c>
      <c r="AX285" s="23">
        <v>527.65</v>
      </c>
      <c r="AY285" s="23">
        <v>0</v>
      </c>
      <c r="AZ285" s="23">
        <v>103.15</v>
      </c>
      <c r="BA285" s="23">
        <v>126.49</v>
      </c>
      <c r="BB285" s="23">
        <v>106.02</v>
      </c>
      <c r="BC285" s="23">
        <v>39.5</v>
      </c>
      <c r="BD285" s="23">
        <v>0.12</v>
      </c>
      <c r="BE285" s="23">
        <v>0.03</v>
      </c>
      <c r="BF285" s="23">
        <v>0.02</v>
      </c>
      <c r="BG285" s="23">
        <v>0.06</v>
      </c>
      <c r="BH285" s="23">
        <v>0.08</v>
      </c>
      <c r="BI285" s="23">
        <v>0.25</v>
      </c>
      <c r="BJ285" s="23">
        <v>0</v>
      </c>
      <c r="BK285" s="23">
        <v>0.83</v>
      </c>
      <c r="BL285" s="23">
        <v>0</v>
      </c>
      <c r="BM285" s="23">
        <v>0.25</v>
      </c>
      <c r="BN285" s="23">
        <v>0</v>
      </c>
      <c r="BO285" s="23">
        <v>0</v>
      </c>
      <c r="BP285" s="23">
        <v>0</v>
      </c>
      <c r="BQ285" s="23">
        <v>0</v>
      </c>
      <c r="BR285" s="23">
        <v>0.09</v>
      </c>
      <c r="BS285" s="23">
        <v>0.82</v>
      </c>
      <c r="BT285" s="23">
        <v>0</v>
      </c>
      <c r="BU285" s="23">
        <v>0</v>
      </c>
      <c r="BV285" s="23">
        <v>0.2</v>
      </c>
      <c r="BW285" s="23">
        <v>0.02</v>
      </c>
      <c r="BX285" s="23">
        <v>0</v>
      </c>
      <c r="BY285" s="23">
        <v>0</v>
      </c>
      <c r="BZ285" s="23">
        <v>0</v>
      </c>
      <c r="CA285" s="23">
        <v>0</v>
      </c>
      <c r="CB285" s="23">
        <v>174.92</v>
      </c>
      <c r="CC285" s="24"/>
      <c r="CD285" s="24"/>
      <c r="CE285" s="23">
        <v>165.48</v>
      </c>
      <c r="CG285" s="23">
        <v>0</v>
      </c>
      <c r="CH285" s="23">
        <v>0</v>
      </c>
      <c r="CI285" s="23">
        <v>0</v>
      </c>
      <c r="CJ285" s="23">
        <v>0</v>
      </c>
      <c r="CK285" s="23">
        <v>0</v>
      </c>
      <c r="CL285" s="23">
        <v>0</v>
      </c>
      <c r="CM285" s="23">
        <v>0</v>
      </c>
      <c r="CN285" s="23">
        <v>0</v>
      </c>
      <c r="CO285" s="23">
        <v>0</v>
      </c>
      <c r="CP285" s="23">
        <v>0</v>
      </c>
      <c r="CQ285" s="23">
        <v>0.18</v>
      </c>
    </row>
    <row r="286" spans="1:95" s="23" customFormat="1" x14ac:dyDescent="0.25">
      <c r="A286" s="30" t="str">
        <f>"101"</f>
        <v>101</v>
      </c>
      <c r="B286" s="21" t="s">
        <v>182</v>
      </c>
      <c r="C286" s="22" t="str">
        <f>"150"</f>
        <v>150</v>
      </c>
      <c r="D286" s="22">
        <v>15.17</v>
      </c>
      <c r="E286" s="22">
        <v>13.26</v>
      </c>
      <c r="F286" s="22">
        <v>15.14</v>
      </c>
      <c r="G286" s="22">
        <v>0</v>
      </c>
      <c r="H286" s="22">
        <v>16.489999999999998</v>
      </c>
      <c r="I286" s="22">
        <v>259.80373900000069</v>
      </c>
      <c r="J286" s="22">
        <v>0</v>
      </c>
      <c r="K286" s="22">
        <v>0</v>
      </c>
      <c r="L286" s="22">
        <v>0</v>
      </c>
      <c r="M286" s="22">
        <v>0</v>
      </c>
      <c r="N286" s="22">
        <v>3.25</v>
      </c>
      <c r="O286" s="22">
        <v>11.44</v>
      </c>
      <c r="P286" s="22">
        <v>1.8</v>
      </c>
      <c r="Q286" s="22">
        <v>0</v>
      </c>
      <c r="R286" s="22">
        <v>0</v>
      </c>
      <c r="S286" s="22">
        <v>0</v>
      </c>
      <c r="T286" s="22">
        <v>2.31</v>
      </c>
      <c r="U286" s="22">
        <v>154.12</v>
      </c>
      <c r="V286" s="22">
        <v>707.64</v>
      </c>
      <c r="W286" s="22">
        <v>22.91</v>
      </c>
      <c r="X286" s="22">
        <v>37.090000000000003</v>
      </c>
      <c r="Y286" s="22">
        <v>192.37</v>
      </c>
      <c r="Z286" s="22">
        <v>2.84</v>
      </c>
      <c r="AA286" s="22">
        <v>0</v>
      </c>
      <c r="AB286" s="22">
        <v>37.57</v>
      </c>
      <c r="AC286" s="22">
        <v>0</v>
      </c>
      <c r="AD286" s="22">
        <v>0</v>
      </c>
      <c r="AE286" s="22">
        <v>0.09</v>
      </c>
      <c r="AF286" s="22">
        <v>0.12</v>
      </c>
      <c r="AG286" s="22">
        <v>3.45</v>
      </c>
      <c r="AH286" s="22">
        <v>0</v>
      </c>
      <c r="AI286" s="22">
        <v>2.04</v>
      </c>
      <c r="AJ286" s="23">
        <v>0</v>
      </c>
      <c r="AK286" s="23">
        <v>0</v>
      </c>
      <c r="AL286" s="23">
        <v>0</v>
      </c>
      <c r="AM286" s="23">
        <v>0</v>
      </c>
      <c r="AN286" s="23">
        <v>0</v>
      </c>
      <c r="AO286" s="23">
        <v>0</v>
      </c>
      <c r="AP286" s="23">
        <v>0</v>
      </c>
      <c r="AQ286" s="23">
        <v>0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0</v>
      </c>
      <c r="AY286" s="23">
        <v>0</v>
      </c>
      <c r="AZ286" s="23">
        <v>0</v>
      </c>
      <c r="BA286" s="23">
        <v>0</v>
      </c>
      <c r="BB286" s="23">
        <v>0</v>
      </c>
      <c r="BC286" s="23">
        <v>0</v>
      </c>
      <c r="BD286" s="23">
        <v>0</v>
      </c>
      <c r="BE286" s="23">
        <v>0</v>
      </c>
      <c r="BF286" s="23">
        <v>0</v>
      </c>
      <c r="BG286" s="23">
        <v>0</v>
      </c>
      <c r="BH286" s="23">
        <v>0</v>
      </c>
      <c r="BI286" s="23">
        <v>0</v>
      </c>
      <c r="BJ286" s="23">
        <v>0</v>
      </c>
      <c r="BK286" s="23">
        <v>0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</v>
      </c>
      <c r="BT286" s="23">
        <v>0</v>
      </c>
      <c r="BU286" s="23">
        <v>0</v>
      </c>
      <c r="BV286" s="23">
        <v>0</v>
      </c>
      <c r="BW286" s="23">
        <v>0</v>
      </c>
      <c r="BX286" s="23">
        <v>0</v>
      </c>
      <c r="BY286" s="23">
        <v>0</v>
      </c>
      <c r="BZ286" s="23">
        <v>0</v>
      </c>
      <c r="CA286" s="23">
        <v>0</v>
      </c>
      <c r="CB286" s="23">
        <v>0</v>
      </c>
      <c r="CC286" s="24"/>
      <c r="CD286" s="24"/>
      <c r="CE286" s="23">
        <v>6.26</v>
      </c>
      <c r="CG286" s="23">
        <v>0</v>
      </c>
      <c r="CH286" s="23">
        <v>0</v>
      </c>
      <c r="CI286" s="23">
        <v>0</v>
      </c>
      <c r="CJ286" s="23">
        <v>0</v>
      </c>
      <c r="CK286" s="23">
        <v>0</v>
      </c>
      <c r="CL286" s="23">
        <v>0</v>
      </c>
      <c r="CM286" s="23">
        <v>0</v>
      </c>
      <c r="CN286" s="23">
        <v>0</v>
      </c>
      <c r="CO286" s="23">
        <v>0</v>
      </c>
      <c r="CP286" s="23">
        <v>0</v>
      </c>
      <c r="CQ286" s="23">
        <v>0.33</v>
      </c>
    </row>
    <row r="287" spans="1:95" s="23" customFormat="1" x14ac:dyDescent="0.25">
      <c r="A287" s="30" t="s">
        <v>211</v>
      </c>
      <c r="B287" s="21" t="s">
        <v>150</v>
      </c>
      <c r="C287" s="22" t="str">
        <f>"180"</f>
        <v>180</v>
      </c>
      <c r="D287" s="22">
        <v>0.48</v>
      </c>
      <c r="E287" s="22">
        <v>0.16</v>
      </c>
      <c r="F287" s="22">
        <v>0.06</v>
      </c>
      <c r="G287" s="22">
        <v>0</v>
      </c>
      <c r="H287" s="22">
        <v>29</v>
      </c>
      <c r="I287" s="22">
        <v>110.56529959199999</v>
      </c>
      <c r="J287" s="22">
        <v>0</v>
      </c>
      <c r="K287" s="22">
        <v>0</v>
      </c>
      <c r="L287" s="22">
        <v>0</v>
      </c>
      <c r="M287" s="22">
        <v>0</v>
      </c>
      <c r="N287" s="22">
        <v>27.6</v>
      </c>
      <c r="O287" s="22">
        <v>0.23</v>
      </c>
      <c r="P287" s="22">
        <v>1.17</v>
      </c>
      <c r="Q287" s="22">
        <v>0</v>
      </c>
      <c r="R287" s="22">
        <v>0</v>
      </c>
      <c r="S287" s="22">
        <v>0</v>
      </c>
      <c r="T287" s="22">
        <v>0.34</v>
      </c>
      <c r="U287" s="22">
        <v>0.18</v>
      </c>
      <c r="V287" s="22">
        <v>112.07</v>
      </c>
      <c r="W287" s="22">
        <v>12.78</v>
      </c>
      <c r="X287" s="22">
        <v>7.26</v>
      </c>
      <c r="Y287" s="22">
        <v>9.5299999999999994</v>
      </c>
      <c r="Z287" s="22">
        <v>0.8</v>
      </c>
      <c r="AA287" s="22">
        <v>0</v>
      </c>
      <c r="AB287" s="22">
        <v>103.81</v>
      </c>
      <c r="AC287" s="22">
        <v>0</v>
      </c>
      <c r="AD287" s="22">
        <v>0</v>
      </c>
      <c r="AE287" s="22">
        <v>0.06</v>
      </c>
      <c r="AF287" s="22">
        <v>0.17</v>
      </c>
      <c r="AG287" s="22">
        <v>0.27</v>
      </c>
      <c r="AH287" s="22">
        <v>0</v>
      </c>
      <c r="AI287" s="22">
        <v>0.1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180.02</v>
      </c>
      <c r="CC287" s="24"/>
      <c r="CD287" s="24"/>
      <c r="CE287" s="23">
        <v>17.3</v>
      </c>
      <c r="CG287" s="23">
        <v>0</v>
      </c>
      <c r="CH287" s="23">
        <v>0</v>
      </c>
      <c r="CI287" s="23">
        <v>0</v>
      </c>
      <c r="CJ287" s="23">
        <v>0</v>
      </c>
      <c r="CK287" s="23">
        <v>0</v>
      </c>
      <c r="CL287" s="23">
        <v>0</v>
      </c>
      <c r="CM287" s="23">
        <v>0</v>
      </c>
      <c r="CN287" s="23">
        <v>0</v>
      </c>
      <c r="CO287" s="23">
        <v>0</v>
      </c>
      <c r="CP287" s="23">
        <v>18</v>
      </c>
      <c r="CQ287" s="23">
        <v>0</v>
      </c>
    </row>
    <row r="288" spans="1:95" s="23" customFormat="1" ht="31.5" x14ac:dyDescent="0.25">
      <c r="A288" s="30" t="str">
        <f>"1.5"</f>
        <v>1.5</v>
      </c>
      <c r="B288" s="21" t="s">
        <v>100</v>
      </c>
      <c r="C288" s="22" t="str">
        <f>"20"</f>
        <v>20</v>
      </c>
      <c r="D288" s="22">
        <v>1.58</v>
      </c>
      <c r="E288" s="22">
        <v>0</v>
      </c>
      <c r="F288" s="22">
        <v>0.2</v>
      </c>
      <c r="G288" s="22">
        <v>0</v>
      </c>
      <c r="H288" s="22">
        <v>10.32</v>
      </c>
      <c r="I288" s="22">
        <v>49.1</v>
      </c>
      <c r="J288" s="22">
        <v>0.04</v>
      </c>
      <c r="K288" s="22">
        <v>0</v>
      </c>
      <c r="L288" s="22">
        <v>0.04</v>
      </c>
      <c r="M288" s="22">
        <v>0</v>
      </c>
      <c r="N288" s="22">
        <v>0.42</v>
      </c>
      <c r="O288" s="22">
        <v>9.24</v>
      </c>
      <c r="P288" s="22">
        <v>0.66</v>
      </c>
      <c r="Q288" s="22">
        <v>0</v>
      </c>
      <c r="R288" s="22">
        <v>0</v>
      </c>
      <c r="S288" s="22">
        <v>0.06</v>
      </c>
      <c r="T288" s="22">
        <v>0.3</v>
      </c>
      <c r="U288" s="22">
        <v>0</v>
      </c>
      <c r="V288" s="22">
        <v>26.6</v>
      </c>
      <c r="W288" s="22">
        <v>4.5999999999999996</v>
      </c>
      <c r="X288" s="22">
        <v>6.6</v>
      </c>
      <c r="Y288" s="22">
        <v>17.399999999999999</v>
      </c>
      <c r="Z288" s="22">
        <v>0.4</v>
      </c>
      <c r="AA288" s="22">
        <v>0</v>
      </c>
      <c r="AB288" s="22">
        <v>0</v>
      </c>
      <c r="AC288" s="22">
        <v>0</v>
      </c>
      <c r="AD288" s="22">
        <v>0.26</v>
      </c>
      <c r="AE288" s="22">
        <v>0.03</v>
      </c>
      <c r="AF288" s="22">
        <v>0.01</v>
      </c>
      <c r="AG288" s="22">
        <v>0.32</v>
      </c>
      <c r="AH288" s="22">
        <v>0.62</v>
      </c>
      <c r="AI288" s="22">
        <v>0</v>
      </c>
      <c r="AJ288" s="23">
        <v>0</v>
      </c>
      <c r="AK288" s="23">
        <v>0</v>
      </c>
      <c r="AL288" s="23">
        <v>0</v>
      </c>
      <c r="AM288" s="23">
        <v>0</v>
      </c>
      <c r="AN288" s="23">
        <v>0</v>
      </c>
      <c r="AO288" s="23">
        <v>0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s="23">
        <v>0</v>
      </c>
      <c r="BA288" s="23">
        <v>0</v>
      </c>
      <c r="BB288" s="23">
        <v>0</v>
      </c>
      <c r="BC288" s="23">
        <v>0</v>
      </c>
      <c r="BD288" s="23">
        <v>0</v>
      </c>
      <c r="BE288" s="23">
        <v>0</v>
      </c>
      <c r="BF288" s="23">
        <v>0</v>
      </c>
      <c r="BG288" s="23">
        <v>0</v>
      </c>
      <c r="BH288" s="23">
        <v>0</v>
      </c>
      <c r="BI288" s="23">
        <v>0</v>
      </c>
      <c r="BJ288" s="23">
        <v>0</v>
      </c>
      <c r="BK288" s="23">
        <v>0</v>
      </c>
      <c r="BL288" s="23">
        <v>0</v>
      </c>
      <c r="BM288" s="23">
        <v>0</v>
      </c>
      <c r="BN288" s="23">
        <v>0</v>
      </c>
      <c r="BO288" s="23">
        <v>0</v>
      </c>
      <c r="BP288" s="23">
        <v>0</v>
      </c>
      <c r="BQ288" s="23">
        <v>0</v>
      </c>
      <c r="BR288" s="23">
        <v>0</v>
      </c>
      <c r="BS288" s="23">
        <v>0</v>
      </c>
      <c r="BT288" s="23">
        <v>0</v>
      </c>
      <c r="BU288" s="23">
        <v>0</v>
      </c>
      <c r="BV288" s="23">
        <v>0</v>
      </c>
      <c r="BW288" s="23">
        <v>0</v>
      </c>
      <c r="BX288" s="23">
        <v>0</v>
      </c>
      <c r="BY288" s="23">
        <v>0</v>
      </c>
      <c r="BZ288" s="23">
        <v>0</v>
      </c>
      <c r="CA288" s="23">
        <v>0</v>
      </c>
      <c r="CB288" s="23">
        <v>7.54</v>
      </c>
      <c r="CC288" s="24"/>
      <c r="CD288" s="24"/>
      <c r="CE288" s="23">
        <v>0</v>
      </c>
      <c r="CG288" s="23">
        <v>0</v>
      </c>
      <c r="CH288" s="23">
        <v>0</v>
      </c>
      <c r="CI288" s="23">
        <v>0</v>
      </c>
      <c r="CJ288" s="23">
        <v>0</v>
      </c>
      <c r="CK288" s="23">
        <v>0</v>
      </c>
      <c r="CL288" s="23">
        <v>0</v>
      </c>
      <c r="CM288" s="23">
        <v>0</v>
      </c>
      <c r="CN288" s="23">
        <v>0</v>
      </c>
      <c r="CO288" s="23">
        <v>0</v>
      </c>
      <c r="CP288" s="23">
        <v>0</v>
      </c>
      <c r="CQ288" s="23">
        <v>0</v>
      </c>
    </row>
    <row r="289" spans="1:95" s="16" customFormat="1" x14ac:dyDescent="0.25">
      <c r="A289" s="31" t="s">
        <v>192</v>
      </c>
      <c r="B289" s="18" t="s">
        <v>129</v>
      </c>
      <c r="C289" s="19" t="str">
        <f>"20"</f>
        <v>20</v>
      </c>
      <c r="D289" s="19">
        <v>1.32</v>
      </c>
      <c r="E289" s="19">
        <v>0</v>
      </c>
      <c r="F289" s="19">
        <v>0.24</v>
      </c>
      <c r="G289" s="19">
        <v>0</v>
      </c>
      <c r="H289" s="19">
        <v>8.34</v>
      </c>
      <c r="I289" s="19">
        <v>38.676000000000002</v>
      </c>
      <c r="J289" s="19">
        <v>0.04</v>
      </c>
      <c r="K289" s="19">
        <v>0</v>
      </c>
      <c r="L289" s="19">
        <v>0.04</v>
      </c>
      <c r="M289" s="19">
        <v>0</v>
      </c>
      <c r="N289" s="19">
        <v>0.24</v>
      </c>
      <c r="O289" s="19">
        <v>6.44</v>
      </c>
      <c r="P289" s="19">
        <v>1.66</v>
      </c>
      <c r="Q289" s="19">
        <v>0</v>
      </c>
      <c r="R289" s="19">
        <v>0</v>
      </c>
      <c r="S289" s="19">
        <v>0.2</v>
      </c>
      <c r="T289" s="19">
        <v>0.5</v>
      </c>
      <c r="U289" s="19">
        <v>0</v>
      </c>
      <c r="V289" s="19">
        <v>49</v>
      </c>
      <c r="W289" s="19">
        <v>7</v>
      </c>
      <c r="X289" s="19">
        <v>9.4</v>
      </c>
      <c r="Y289" s="19">
        <v>31.6</v>
      </c>
      <c r="Z289" s="19">
        <v>0.78</v>
      </c>
      <c r="AA289" s="19">
        <v>0</v>
      </c>
      <c r="AB289" s="19">
        <v>1</v>
      </c>
      <c r="AC289" s="19">
        <v>0.2</v>
      </c>
      <c r="AD289" s="19">
        <v>0.28000000000000003</v>
      </c>
      <c r="AE289" s="19">
        <v>0.04</v>
      </c>
      <c r="AF289" s="19">
        <v>0.02</v>
      </c>
      <c r="AG289" s="19">
        <v>0.14000000000000001</v>
      </c>
      <c r="AH289" s="19">
        <v>0.4</v>
      </c>
      <c r="AI289" s="19">
        <v>0</v>
      </c>
      <c r="AJ289" s="16">
        <v>0</v>
      </c>
      <c r="AK289" s="16">
        <v>64.400000000000006</v>
      </c>
      <c r="AL289" s="16">
        <v>49.6</v>
      </c>
      <c r="AM289" s="16">
        <v>85.4</v>
      </c>
      <c r="AN289" s="16">
        <v>44.6</v>
      </c>
      <c r="AO289" s="16">
        <v>18.600000000000001</v>
      </c>
      <c r="AP289" s="16">
        <v>39.6</v>
      </c>
      <c r="AQ289" s="16">
        <v>16</v>
      </c>
      <c r="AR289" s="16">
        <v>74.2</v>
      </c>
      <c r="AS289" s="16">
        <v>59.4</v>
      </c>
      <c r="AT289" s="16">
        <v>58.2</v>
      </c>
      <c r="AU289" s="16">
        <v>92.8</v>
      </c>
      <c r="AV289" s="16">
        <v>24.8</v>
      </c>
      <c r="AW289" s="16">
        <v>62</v>
      </c>
      <c r="AX289" s="16">
        <v>305.8</v>
      </c>
      <c r="AY289" s="16">
        <v>0</v>
      </c>
      <c r="AZ289" s="16">
        <v>105.2</v>
      </c>
      <c r="BA289" s="16">
        <v>58.2</v>
      </c>
      <c r="BB289" s="16">
        <v>36</v>
      </c>
      <c r="BC289" s="16">
        <v>26</v>
      </c>
      <c r="BD289" s="16">
        <v>0</v>
      </c>
      <c r="BE289" s="16">
        <v>0</v>
      </c>
      <c r="BF289" s="16">
        <v>0</v>
      </c>
      <c r="BG289" s="16">
        <v>0</v>
      </c>
      <c r="BH289" s="16">
        <v>0</v>
      </c>
      <c r="BI289" s="16">
        <v>0</v>
      </c>
      <c r="BJ289" s="16">
        <v>0</v>
      </c>
      <c r="BK289" s="16">
        <v>0.03</v>
      </c>
      <c r="BL289" s="16">
        <v>0</v>
      </c>
      <c r="BM289" s="16">
        <v>0</v>
      </c>
      <c r="BN289" s="16">
        <v>0</v>
      </c>
      <c r="BO289" s="16">
        <v>0</v>
      </c>
      <c r="BP289" s="16">
        <v>0</v>
      </c>
      <c r="BQ289" s="16">
        <v>0</v>
      </c>
      <c r="BR289" s="16">
        <v>0</v>
      </c>
      <c r="BS289" s="16">
        <v>0.02</v>
      </c>
      <c r="BT289" s="16">
        <v>0</v>
      </c>
      <c r="BU289" s="16">
        <v>0</v>
      </c>
      <c r="BV289" s="16">
        <v>0.1</v>
      </c>
      <c r="BW289" s="16">
        <v>0.02</v>
      </c>
      <c r="BX289" s="16">
        <v>0</v>
      </c>
      <c r="BY289" s="16">
        <v>0</v>
      </c>
      <c r="BZ289" s="16">
        <v>0</v>
      </c>
      <c r="CA289" s="16">
        <v>0</v>
      </c>
      <c r="CB289" s="16">
        <v>9.4</v>
      </c>
      <c r="CC289" s="20"/>
      <c r="CD289" s="20"/>
      <c r="CE289" s="16">
        <v>0.17</v>
      </c>
      <c r="CG289" s="16">
        <v>0</v>
      </c>
      <c r="CH289" s="16">
        <v>0</v>
      </c>
      <c r="CI289" s="16">
        <v>0</v>
      </c>
      <c r="CJ289" s="16">
        <v>0</v>
      </c>
      <c r="CK289" s="16">
        <v>0</v>
      </c>
      <c r="CL289" s="16">
        <v>0</v>
      </c>
      <c r="CM289" s="16">
        <v>0</v>
      </c>
      <c r="CN289" s="16">
        <v>0</v>
      </c>
      <c r="CO289" s="16">
        <v>0</v>
      </c>
      <c r="CP289" s="16">
        <v>0</v>
      </c>
      <c r="CQ289" s="16">
        <v>0</v>
      </c>
    </row>
    <row r="290" spans="1:95" s="27" customFormat="1" x14ac:dyDescent="0.25">
      <c r="A290" s="32"/>
      <c r="B290" s="25" t="s">
        <v>112</v>
      </c>
      <c r="C290" s="26"/>
      <c r="D290" s="26">
        <v>24.78</v>
      </c>
      <c r="E290" s="26">
        <v>13.43</v>
      </c>
      <c r="F290" s="26">
        <v>20.399999999999999</v>
      </c>
      <c r="G290" s="26">
        <v>0</v>
      </c>
      <c r="H290" s="26">
        <v>96.11</v>
      </c>
      <c r="I290" s="26">
        <v>647.79999999999995</v>
      </c>
      <c r="J290" s="26">
        <v>2.0699999999999998</v>
      </c>
      <c r="K290" s="26">
        <v>0.09</v>
      </c>
      <c r="L290" s="26">
        <v>2.0699999999999998</v>
      </c>
      <c r="M290" s="26">
        <v>0</v>
      </c>
      <c r="N290" s="26">
        <v>36.79</v>
      </c>
      <c r="O290" s="26">
        <v>49.95</v>
      </c>
      <c r="P290" s="26">
        <v>9.3699999999999992</v>
      </c>
      <c r="Q290" s="26">
        <v>0</v>
      </c>
      <c r="R290" s="26">
        <v>0</v>
      </c>
      <c r="S290" s="26">
        <v>0.6</v>
      </c>
      <c r="T290" s="26">
        <v>6.14</v>
      </c>
      <c r="U290" s="26">
        <v>453.65</v>
      </c>
      <c r="V290" s="26">
        <v>1394.58</v>
      </c>
      <c r="W290" s="26">
        <v>90.89</v>
      </c>
      <c r="X290" s="26">
        <v>102.53</v>
      </c>
      <c r="Y290" s="26">
        <v>360.72</v>
      </c>
      <c r="Z290" s="26">
        <v>6.93</v>
      </c>
      <c r="AA290" s="26">
        <v>12.74</v>
      </c>
      <c r="AB290" s="26">
        <v>1770.39</v>
      </c>
      <c r="AC290" s="26">
        <v>333.28</v>
      </c>
      <c r="AD290" s="26">
        <v>0.85</v>
      </c>
      <c r="AE290" s="26">
        <v>0.38</v>
      </c>
      <c r="AF290" s="26">
        <v>0.4</v>
      </c>
      <c r="AG290" s="26">
        <v>5.47</v>
      </c>
      <c r="AH290" s="26">
        <v>3.16</v>
      </c>
      <c r="AI290" s="26">
        <v>12.43</v>
      </c>
      <c r="AJ290" s="27">
        <v>0</v>
      </c>
      <c r="AK290" s="27">
        <v>221.44</v>
      </c>
      <c r="AL290" s="27">
        <v>221.96</v>
      </c>
      <c r="AM290" s="27">
        <v>339.63</v>
      </c>
      <c r="AN290" s="27">
        <v>289.36</v>
      </c>
      <c r="AO290" s="27">
        <v>53.19</v>
      </c>
      <c r="AP290" s="27">
        <v>177.23</v>
      </c>
      <c r="AQ290" s="27">
        <v>61.2</v>
      </c>
      <c r="AR290" s="27">
        <v>234.19</v>
      </c>
      <c r="AS290" s="27">
        <v>213.53</v>
      </c>
      <c r="AT290" s="27">
        <v>344.11</v>
      </c>
      <c r="AU290" s="27">
        <v>467.91</v>
      </c>
      <c r="AV290" s="27">
        <v>95.87</v>
      </c>
      <c r="AW290" s="27">
        <v>212.59</v>
      </c>
      <c r="AX290" s="27">
        <v>871.45</v>
      </c>
      <c r="AY290" s="27">
        <v>0</v>
      </c>
      <c r="AZ290" s="27">
        <v>214.26</v>
      </c>
      <c r="BA290" s="27">
        <v>192.19</v>
      </c>
      <c r="BB290" s="27">
        <v>147.49</v>
      </c>
      <c r="BC290" s="27">
        <v>67.53</v>
      </c>
      <c r="BD290" s="27">
        <v>0.12</v>
      </c>
      <c r="BE290" s="27">
        <v>0.03</v>
      </c>
      <c r="BF290" s="27">
        <v>0.02</v>
      </c>
      <c r="BG290" s="27">
        <v>0.06</v>
      </c>
      <c r="BH290" s="27">
        <v>0.08</v>
      </c>
      <c r="BI290" s="27">
        <v>0.25</v>
      </c>
      <c r="BJ290" s="27">
        <v>0</v>
      </c>
      <c r="BK290" s="27">
        <v>0.86</v>
      </c>
      <c r="BL290" s="27">
        <v>0</v>
      </c>
      <c r="BM290" s="27">
        <v>0.25</v>
      </c>
      <c r="BN290" s="27">
        <v>0.01</v>
      </c>
      <c r="BO290" s="27">
        <v>0</v>
      </c>
      <c r="BP290" s="27">
        <v>0</v>
      </c>
      <c r="BQ290" s="27">
        <v>0</v>
      </c>
      <c r="BR290" s="27">
        <v>0.09</v>
      </c>
      <c r="BS290" s="27">
        <v>0.84</v>
      </c>
      <c r="BT290" s="27">
        <v>0</v>
      </c>
      <c r="BU290" s="27">
        <v>0</v>
      </c>
      <c r="BV290" s="27">
        <v>0.3</v>
      </c>
      <c r="BW290" s="27">
        <v>0.03</v>
      </c>
      <c r="BX290" s="27">
        <v>0</v>
      </c>
      <c r="BY290" s="27">
        <v>0</v>
      </c>
      <c r="BZ290" s="27">
        <v>0</v>
      </c>
      <c r="CA290" s="27">
        <v>0</v>
      </c>
      <c r="CB290" s="27">
        <v>418.87</v>
      </c>
      <c r="CC290" s="14"/>
      <c r="CD290" s="14" t="e">
        <f>$I$290/#REF!*100</f>
        <v>#REF!</v>
      </c>
      <c r="CE290" s="27">
        <v>307.81</v>
      </c>
      <c r="CG290" s="27">
        <v>0</v>
      </c>
      <c r="CH290" s="27">
        <v>0</v>
      </c>
      <c r="CI290" s="27">
        <v>0</v>
      </c>
      <c r="CJ290" s="27">
        <v>0</v>
      </c>
      <c r="CK290" s="27">
        <v>0</v>
      </c>
      <c r="CL290" s="27">
        <v>0</v>
      </c>
      <c r="CM290" s="27">
        <v>0</v>
      </c>
      <c r="CN290" s="27">
        <v>0</v>
      </c>
      <c r="CO290" s="27">
        <v>0</v>
      </c>
      <c r="CP290" s="27">
        <v>18.3</v>
      </c>
      <c r="CQ290" s="27">
        <v>0.63</v>
      </c>
    </row>
    <row r="291" spans="1:95" x14ac:dyDescent="0.25">
      <c r="A291" s="29"/>
      <c r="B291" s="17" t="s">
        <v>113</v>
      </c>
    </row>
    <row r="292" spans="1:95" s="23" customFormat="1" x14ac:dyDescent="0.25">
      <c r="A292" s="30" t="s">
        <v>188</v>
      </c>
      <c r="B292" s="21" t="s">
        <v>183</v>
      </c>
      <c r="C292" s="22" t="str">
        <f>"70"</f>
        <v>70</v>
      </c>
      <c r="D292" s="22">
        <v>5.25</v>
      </c>
      <c r="E292" s="22">
        <v>0</v>
      </c>
      <c r="F292" s="22">
        <v>6.86</v>
      </c>
      <c r="G292" s="22">
        <v>0</v>
      </c>
      <c r="H292" s="22">
        <v>53.69</v>
      </c>
      <c r="I292" s="22">
        <v>295.58199999999999</v>
      </c>
      <c r="J292" s="22">
        <v>1.47</v>
      </c>
      <c r="K292" s="22">
        <v>0</v>
      </c>
      <c r="L292" s="22">
        <v>0</v>
      </c>
      <c r="M292" s="22">
        <v>0</v>
      </c>
      <c r="N292" s="22">
        <v>16.52</v>
      </c>
      <c r="O292" s="22">
        <v>35.56</v>
      </c>
      <c r="P292" s="22">
        <v>1.61</v>
      </c>
      <c r="Q292" s="22">
        <v>0</v>
      </c>
      <c r="R292" s="22">
        <v>0</v>
      </c>
      <c r="S292" s="22">
        <v>0.35</v>
      </c>
      <c r="T292" s="22">
        <v>0.7</v>
      </c>
      <c r="U292" s="22">
        <v>231</v>
      </c>
      <c r="V292" s="22">
        <v>77</v>
      </c>
      <c r="W292" s="22">
        <v>20.3</v>
      </c>
      <c r="X292" s="22">
        <v>14</v>
      </c>
      <c r="Y292" s="22">
        <v>63</v>
      </c>
      <c r="Z292" s="22">
        <v>1.47</v>
      </c>
      <c r="AA292" s="22">
        <v>7</v>
      </c>
      <c r="AB292" s="22">
        <v>5.6</v>
      </c>
      <c r="AC292" s="22">
        <v>7.7</v>
      </c>
      <c r="AD292" s="22">
        <v>2.4500000000000002</v>
      </c>
      <c r="AE292" s="22">
        <v>0.06</v>
      </c>
      <c r="AF292" s="22">
        <v>0.04</v>
      </c>
      <c r="AG292" s="22">
        <v>0.49</v>
      </c>
      <c r="AH292" s="22">
        <v>1.33</v>
      </c>
      <c r="AI292" s="22">
        <v>0</v>
      </c>
      <c r="AJ292" s="23">
        <v>0</v>
      </c>
      <c r="AK292" s="23">
        <v>872.9</v>
      </c>
      <c r="AL292" s="23">
        <v>648.20000000000005</v>
      </c>
      <c r="AM292" s="23">
        <v>1115.8</v>
      </c>
      <c r="AN292" s="23">
        <v>1003.1</v>
      </c>
      <c r="AO292" s="23">
        <v>306.60000000000002</v>
      </c>
      <c r="AP292" s="23">
        <v>568.4</v>
      </c>
      <c r="AQ292" s="23">
        <v>166.6</v>
      </c>
      <c r="AR292" s="23">
        <v>649.6</v>
      </c>
      <c r="AS292" s="23">
        <v>0</v>
      </c>
      <c r="AT292" s="23">
        <v>0</v>
      </c>
      <c r="AU292" s="23">
        <v>0</v>
      </c>
      <c r="AV292" s="23">
        <v>307.3</v>
      </c>
      <c r="AW292" s="23">
        <v>0</v>
      </c>
      <c r="AX292" s="23">
        <v>0</v>
      </c>
      <c r="AY292" s="23">
        <v>0</v>
      </c>
      <c r="AZ292" s="23">
        <v>0</v>
      </c>
      <c r="BA292" s="23">
        <v>0</v>
      </c>
      <c r="BB292" s="23">
        <v>0</v>
      </c>
      <c r="BC292" s="23">
        <v>0</v>
      </c>
      <c r="BD292" s="23">
        <v>0</v>
      </c>
      <c r="BE292" s="23">
        <v>0</v>
      </c>
      <c r="BF292" s="23">
        <v>0</v>
      </c>
      <c r="BG292" s="23">
        <v>0</v>
      </c>
      <c r="BH292" s="23">
        <v>0</v>
      </c>
      <c r="BI292" s="23">
        <v>0</v>
      </c>
      <c r="BJ292" s="23">
        <v>0</v>
      </c>
      <c r="BK292" s="23">
        <v>0</v>
      </c>
      <c r="BL292" s="23">
        <v>0</v>
      </c>
      <c r="BM292" s="23">
        <v>0</v>
      </c>
      <c r="BN292" s="23">
        <v>0</v>
      </c>
      <c r="BO292" s="23">
        <v>0</v>
      </c>
      <c r="BP292" s="23">
        <v>0</v>
      </c>
      <c r="BQ292" s="23">
        <v>0</v>
      </c>
      <c r="BR292" s="23">
        <v>0</v>
      </c>
      <c r="BS292" s="23">
        <v>0</v>
      </c>
      <c r="BT292" s="23">
        <v>0</v>
      </c>
      <c r="BU292" s="23">
        <v>0</v>
      </c>
      <c r="BV292" s="23">
        <v>0</v>
      </c>
      <c r="BW292" s="23">
        <v>0</v>
      </c>
      <c r="BX292" s="23">
        <v>0</v>
      </c>
      <c r="BY292" s="23">
        <v>0</v>
      </c>
      <c r="BZ292" s="23">
        <v>0</v>
      </c>
      <c r="CA292" s="23">
        <v>0</v>
      </c>
      <c r="CB292" s="23">
        <v>3.15</v>
      </c>
      <c r="CC292" s="24"/>
      <c r="CD292" s="24"/>
      <c r="CE292" s="23">
        <v>7.93</v>
      </c>
      <c r="CG292" s="23">
        <v>4.41</v>
      </c>
      <c r="CH292" s="23">
        <v>4.41</v>
      </c>
      <c r="CI292" s="23">
        <v>4.41</v>
      </c>
      <c r="CJ292" s="23">
        <v>2268</v>
      </c>
      <c r="CK292" s="23">
        <v>1449</v>
      </c>
      <c r="CL292" s="23">
        <v>1858.5</v>
      </c>
      <c r="CM292" s="23">
        <v>21.56</v>
      </c>
      <c r="CN292" s="23">
        <v>21.56</v>
      </c>
      <c r="CO292" s="23">
        <v>21.56</v>
      </c>
      <c r="CP292" s="23">
        <v>0</v>
      </c>
      <c r="CQ292" s="23">
        <v>0</v>
      </c>
    </row>
    <row r="293" spans="1:95" s="16" customFormat="1" x14ac:dyDescent="0.25">
      <c r="A293" s="31" t="str">
        <f>"300"</f>
        <v>300</v>
      </c>
      <c r="B293" s="18" t="s">
        <v>103</v>
      </c>
      <c r="C293" s="19" t="str">
        <f>"180"</f>
        <v>180</v>
      </c>
      <c r="D293" s="19">
        <v>7.0000000000000007E-2</v>
      </c>
      <c r="E293" s="19">
        <v>0</v>
      </c>
      <c r="F293" s="19">
        <v>0.02</v>
      </c>
      <c r="G293" s="19">
        <v>0.02</v>
      </c>
      <c r="H293" s="19">
        <v>8.2200000000000006</v>
      </c>
      <c r="I293" s="19">
        <v>31.597754399999996</v>
      </c>
      <c r="J293" s="19">
        <v>0</v>
      </c>
      <c r="K293" s="19">
        <v>0</v>
      </c>
      <c r="L293" s="19">
        <v>0</v>
      </c>
      <c r="M293" s="19">
        <v>0</v>
      </c>
      <c r="N293" s="19">
        <v>8.19</v>
      </c>
      <c r="O293" s="19">
        <v>0</v>
      </c>
      <c r="P293" s="19">
        <v>0.04</v>
      </c>
      <c r="Q293" s="19">
        <v>0</v>
      </c>
      <c r="R293" s="19">
        <v>0</v>
      </c>
      <c r="S293" s="19">
        <v>0</v>
      </c>
      <c r="T293" s="19">
        <v>0.03</v>
      </c>
      <c r="U293" s="19">
        <v>0.09</v>
      </c>
      <c r="V293" s="19">
        <v>0.24</v>
      </c>
      <c r="W293" s="19">
        <v>0.24</v>
      </c>
      <c r="X293" s="19">
        <v>0</v>
      </c>
      <c r="Y293" s="19">
        <v>0</v>
      </c>
      <c r="Z293" s="19">
        <v>0.02</v>
      </c>
      <c r="AA293" s="19">
        <v>0</v>
      </c>
      <c r="AB293" s="19">
        <v>0</v>
      </c>
      <c r="AC293" s="19">
        <v>0</v>
      </c>
      <c r="AD293" s="19">
        <v>0</v>
      </c>
      <c r="AE293" s="19">
        <v>0</v>
      </c>
      <c r="AF293" s="19">
        <v>0</v>
      </c>
      <c r="AG293" s="19">
        <v>0</v>
      </c>
      <c r="AH293" s="19">
        <v>0</v>
      </c>
      <c r="AI293" s="19">
        <v>0</v>
      </c>
      <c r="AJ293" s="16">
        <v>0</v>
      </c>
      <c r="AK293" s="16">
        <v>0</v>
      </c>
      <c r="AL293" s="16">
        <v>0</v>
      </c>
      <c r="AM293" s="16">
        <v>0</v>
      </c>
      <c r="AN293" s="16">
        <v>0</v>
      </c>
      <c r="AO293" s="16">
        <v>0</v>
      </c>
      <c r="AP293" s="16">
        <v>0</v>
      </c>
      <c r="AQ293" s="16">
        <v>0</v>
      </c>
      <c r="AR293" s="16">
        <v>0</v>
      </c>
      <c r="AS293" s="16">
        <v>0</v>
      </c>
      <c r="AT293" s="16">
        <v>0</v>
      </c>
      <c r="AU293" s="16">
        <v>0</v>
      </c>
      <c r="AV293" s="16">
        <v>0</v>
      </c>
      <c r="AW293" s="16">
        <v>0</v>
      </c>
      <c r="AX293" s="16">
        <v>0</v>
      </c>
      <c r="AY293" s="16">
        <v>0</v>
      </c>
      <c r="AZ293" s="16">
        <v>0</v>
      </c>
      <c r="BA293" s="16">
        <v>0</v>
      </c>
      <c r="BB293" s="16">
        <v>0</v>
      </c>
      <c r="BC293" s="16">
        <v>0</v>
      </c>
      <c r="BD293" s="16">
        <v>0</v>
      </c>
      <c r="BE293" s="16">
        <v>0</v>
      </c>
      <c r="BF293" s="16">
        <v>0</v>
      </c>
      <c r="BG293" s="16">
        <v>0</v>
      </c>
      <c r="BH293" s="16">
        <v>0</v>
      </c>
      <c r="BI293" s="16">
        <v>0</v>
      </c>
      <c r="BJ293" s="16">
        <v>0</v>
      </c>
      <c r="BK293" s="16">
        <v>0</v>
      </c>
      <c r="BL293" s="16">
        <v>0</v>
      </c>
      <c r="BM293" s="16">
        <v>0</v>
      </c>
      <c r="BN293" s="16">
        <v>0</v>
      </c>
      <c r="BO293" s="16">
        <v>0</v>
      </c>
      <c r="BP293" s="16">
        <v>0</v>
      </c>
      <c r="BQ293" s="16">
        <v>0</v>
      </c>
      <c r="BR293" s="16">
        <v>0</v>
      </c>
      <c r="BS293" s="16">
        <v>0</v>
      </c>
      <c r="BT293" s="16">
        <v>0</v>
      </c>
      <c r="BU293" s="16">
        <v>0</v>
      </c>
      <c r="BV293" s="16">
        <v>0</v>
      </c>
      <c r="BW293" s="16">
        <v>0</v>
      </c>
      <c r="BX293" s="16">
        <v>0</v>
      </c>
      <c r="BY293" s="16">
        <v>0</v>
      </c>
      <c r="BZ293" s="16">
        <v>0</v>
      </c>
      <c r="CA293" s="16">
        <v>0</v>
      </c>
      <c r="CB293" s="16">
        <v>171.04</v>
      </c>
      <c r="CC293" s="20"/>
      <c r="CD293" s="20"/>
      <c r="CE293" s="16">
        <v>0</v>
      </c>
      <c r="CG293" s="16">
        <v>0</v>
      </c>
      <c r="CH293" s="16">
        <v>0</v>
      </c>
      <c r="CI293" s="16">
        <v>0</v>
      </c>
      <c r="CJ293" s="16">
        <v>0</v>
      </c>
      <c r="CK293" s="16">
        <v>0</v>
      </c>
      <c r="CL293" s="16">
        <v>0</v>
      </c>
      <c r="CM293" s="16">
        <v>0</v>
      </c>
      <c r="CN293" s="16">
        <v>0</v>
      </c>
      <c r="CO293" s="16">
        <v>0</v>
      </c>
      <c r="CP293" s="16">
        <v>9</v>
      </c>
      <c r="CQ293" s="16">
        <v>0</v>
      </c>
    </row>
    <row r="294" spans="1:95" s="27" customFormat="1" x14ac:dyDescent="0.25">
      <c r="A294" s="32"/>
      <c r="B294" s="25" t="s">
        <v>116</v>
      </c>
      <c r="C294" s="26"/>
      <c r="D294" s="26">
        <v>5.32</v>
      </c>
      <c r="E294" s="26">
        <v>0</v>
      </c>
      <c r="F294" s="26">
        <v>6.88</v>
      </c>
      <c r="G294" s="26">
        <v>0.02</v>
      </c>
      <c r="H294" s="26">
        <v>61.91</v>
      </c>
      <c r="I294" s="26">
        <v>327.18</v>
      </c>
      <c r="J294" s="26">
        <v>1.47</v>
      </c>
      <c r="K294" s="26">
        <v>0</v>
      </c>
      <c r="L294" s="26">
        <v>0</v>
      </c>
      <c r="M294" s="26">
        <v>0</v>
      </c>
      <c r="N294" s="26">
        <v>24.71</v>
      </c>
      <c r="O294" s="26">
        <v>35.56</v>
      </c>
      <c r="P294" s="26">
        <v>1.65</v>
      </c>
      <c r="Q294" s="26">
        <v>0</v>
      </c>
      <c r="R294" s="26">
        <v>0</v>
      </c>
      <c r="S294" s="26">
        <v>0.35</v>
      </c>
      <c r="T294" s="26">
        <v>0.73</v>
      </c>
      <c r="U294" s="26">
        <v>231.09</v>
      </c>
      <c r="V294" s="26">
        <v>77.239999999999995</v>
      </c>
      <c r="W294" s="26">
        <v>20.54</v>
      </c>
      <c r="X294" s="26">
        <v>14</v>
      </c>
      <c r="Y294" s="26">
        <v>63</v>
      </c>
      <c r="Z294" s="26">
        <v>1.49</v>
      </c>
      <c r="AA294" s="26">
        <v>7</v>
      </c>
      <c r="AB294" s="26">
        <v>5.6</v>
      </c>
      <c r="AC294" s="26">
        <v>7.7</v>
      </c>
      <c r="AD294" s="26">
        <v>2.4500000000000002</v>
      </c>
      <c r="AE294" s="26">
        <v>0.06</v>
      </c>
      <c r="AF294" s="26">
        <v>0.04</v>
      </c>
      <c r="AG294" s="26">
        <v>0.49</v>
      </c>
      <c r="AH294" s="26">
        <v>1.33</v>
      </c>
      <c r="AI294" s="26">
        <v>0</v>
      </c>
      <c r="AJ294" s="27">
        <v>0</v>
      </c>
      <c r="AK294" s="27">
        <v>872.9</v>
      </c>
      <c r="AL294" s="27">
        <v>648.20000000000005</v>
      </c>
      <c r="AM294" s="27">
        <v>1115.8</v>
      </c>
      <c r="AN294" s="27">
        <v>1003.1</v>
      </c>
      <c r="AO294" s="27">
        <v>306.60000000000002</v>
      </c>
      <c r="AP294" s="27">
        <v>568.4</v>
      </c>
      <c r="AQ294" s="27">
        <v>166.6</v>
      </c>
      <c r="AR294" s="27">
        <v>649.6</v>
      </c>
      <c r="AS294" s="27">
        <v>0</v>
      </c>
      <c r="AT294" s="27">
        <v>0</v>
      </c>
      <c r="AU294" s="27">
        <v>0</v>
      </c>
      <c r="AV294" s="27">
        <v>307.3</v>
      </c>
      <c r="AW294" s="27">
        <v>0</v>
      </c>
      <c r="AX294" s="27">
        <v>0</v>
      </c>
      <c r="AY294" s="27">
        <v>0</v>
      </c>
      <c r="AZ294" s="27">
        <v>0</v>
      </c>
      <c r="BA294" s="27">
        <v>0</v>
      </c>
      <c r="BB294" s="27">
        <v>0</v>
      </c>
      <c r="BC294" s="27">
        <v>0</v>
      </c>
      <c r="BD294" s="27">
        <v>0</v>
      </c>
      <c r="BE294" s="27">
        <v>0</v>
      </c>
      <c r="BF294" s="27">
        <v>0</v>
      </c>
      <c r="BG294" s="27">
        <v>0</v>
      </c>
      <c r="BH294" s="27">
        <v>0</v>
      </c>
      <c r="BI294" s="27">
        <v>0</v>
      </c>
      <c r="BJ294" s="27">
        <v>0</v>
      </c>
      <c r="BK294" s="27">
        <v>0</v>
      </c>
      <c r="BL294" s="27">
        <v>0</v>
      </c>
      <c r="BM294" s="27">
        <v>0</v>
      </c>
      <c r="BN294" s="27">
        <v>0</v>
      </c>
      <c r="BO294" s="27">
        <v>0</v>
      </c>
      <c r="BP294" s="27">
        <v>0</v>
      </c>
      <c r="BQ294" s="27">
        <v>0</v>
      </c>
      <c r="BR294" s="27">
        <v>0</v>
      </c>
      <c r="BS294" s="27">
        <v>0</v>
      </c>
      <c r="BT294" s="27">
        <v>0</v>
      </c>
      <c r="BU294" s="27">
        <v>0</v>
      </c>
      <c r="BV294" s="27">
        <v>0</v>
      </c>
      <c r="BW294" s="27">
        <v>0</v>
      </c>
      <c r="BX294" s="27">
        <v>0</v>
      </c>
      <c r="BY294" s="27">
        <v>0</v>
      </c>
      <c r="BZ294" s="27">
        <v>0</v>
      </c>
      <c r="CA294" s="27">
        <v>0</v>
      </c>
      <c r="CB294" s="27">
        <v>174.19</v>
      </c>
      <c r="CC294" s="14"/>
      <c r="CD294" s="14" t="e">
        <f>$I$294/#REF!*100</f>
        <v>#REF!</v>
      </c>
      <c r="CE294" s="27">
        <v>7.93</v>
      </c>
      <c r="CG294" s="27">
        <v>4.41</v>
      </c>
      <c r="CH294" s="27">
        <v>4.41</v>
      </c>
      <c r="CI294" s="27">
        <v>4.41</v>
      </c>
      <c r="CJ294" s="27">
        <v>2268</v>
      </c>
      <c r="CK294" s="27">
        <v>1449</v>
      </c>
      <c r="CL294" s="27">
        <v>1858.5</v>
      </c>
      <c r="CM294" s="27">
        <v>21.56</v>
      </c>
      <c r="CN294" s="27">
        <v>21.56</v>
      </c>
      <c r="CO294" s="27">
        <v>21.56</v>
      </c>
      <c r="CP294" s="27">
        <v>9</v>
      </c>
      <c r="CQ294" s="27">
        <v>0</v>
      </c>
    </row>
    <row r="295" spans="1:95" s="27" customFormat="1" x14ac:dyDescent="0.25">
      <c r="A295" s="32"/>
      <c r="B295" s="25" t="s">
        <v>117</v>
      </c>
      <c r="C295" s="26"/>
      <c r="D295" s="26">
        <v>42.02</v>
      </c>
      <c r="E295" s="26">
        <v>21.42</v>
      </c>
      <c r="F295" s="26">
        <v>36.909999999999997</v>
      </c>
      <c r="G295" s="26">
        <v>0.42</v>
      </c>
      <c r="H295" s="26">
        <v>213.31</v>
      </c>
      <c r="I295" s="26">
        <v>1324.5</v>
      </c>
      <c r="J295" s="26">
        <v>9.64</v>
      </c>
      <c r="K295" s="26">
        <v>0.13</v>
      </c>
      <c r="L295" s="26">
        <v>8.07</v>
      </c>
      <c r="M295" s="26">
        <v>0</v>
      </c>
      <c r="N295" s="26">
        <v>89.98</v>
      </c>
      <c r="O295" s="26">
        <v>109.04</v>
      </c>
      <c r="P295" s="26">
        <v>14.29</v>
      </c>
      <c r="Q295" s="26">
        <v>0</v>
      </c>
      <c r="R295" s="26">
        <v>0</v>
      </c>
      <c r="S295" s="26">
        <v>2.2200000000000002</v>
      </c>
      <c r="T295" s="26">
        <v>9.81</v>
      </c>
      <c r="U295" s="26">
        <v>884.56</v>
      </c>
      <c r="V295" s="26">
        <v>2047.06</v>
      </c>
      <c r="W295" s="26">
        <v>427.94</v>
      </c>
      <c r="X295" s="26">
        <v>164.9</v>
      </c>
      <c r="Y295" s="26">
        <v>673.04</v>
      </c>
      <c r="Z295" s="26">
        <v>11.68</v>
      </c>
      <c r="AA295" s="26">
        <v>67.44</v>
      </c>
      <c r="AB295" s="26">
        <v>1841.77</v>
      </c>
      <c r="AC295" s="26">
        <v>418.79</v>
      </c>
      <c r="AD295" s="26">
        <v>4.16</v>
      </c>
      <c r="AE295" s="26">
        <v>0.59</v>
      </c>
      <c r="AF295" s="26">
        <v>0.73</v>
      </c>
      <c r="AG295" s="26">
        <v>7.05</v>
      </c>
      <c r="AH295" s="26">
        <v>8.36</v>
      </c>
      <c r="AI295" s="26">
        <v>23.44</v>
      </c>
      <c r="AJ295" s="27">
        <v>0</v>
      </c>
      <c r="AK295" s="27">
        <v>1328.13</v>
      </c>
      <c r="AL295" s="27">
        <v>1059.3800000000001</v>
      </c>
      <c r="AM295" s="27">
        <v>1815.38</v>
      </c>
      <c r="AN295" s="27">
        <v>1503.09</v>
      </c>
      <c r="AO295" s="27">
        <v>439.92</v>
      </c>
      <c r="AP295" s="27">
        <v>894.54</v>
      </c>
      <c r="AQ295" s="27">
        <v>314.83999999999997</v>
      </c>
      <c r="AR295" s="27">
        <v>1095.6400000000001</v>
      </c>
      <c r="AS295" s="27">
        <v>352.04</v>
      </c>
      <c r="AT295" s="27">
        <v>496.01</v>
      </c>
      <c r="AU295" s="27">
        <v>748.96</v>
      </c>
      <c r="AV295" s="27">
        <v>507.81</v>
      </c>
      <c r="AW295" s="27">
        <v>325.70999999999998</v>
      </c>
      <c r="AX295" s="27">
        <v>1853.16</v>
      </c>
      <c r="AY295" s="27">
        <v>0</v>
      </c>
      <c r="AZ295" s="27">
        <v>633.45000000000005</v>
      </c>
      <c r="BA295" s="27">
        <v>406.14</v>
      </c>
      <c r="BB295" s="27">
        <v>327.08</v>
      </c>
      <c r="BC295" s="27">
        <v>121.45</v>
      </c>
      <c r="BD295" s="27">
        <v>0.17</v>
      </c>
      <c r="BE295" s="27">
        <v>0.05</v>
      </c>
      <c r="BF295" s="27">
        <v>7.0000000000000007E-2</v>
      </c>
      <c r="BG295" s="27">
        <v>0.19</v>
      </c>
      <c r="BH295" s="27">
        <v>0.24</v>
      </c>
      <c r="BI295" s="27">
        <v>0.68</v>
      </c>
      <c r="BJ295" s="27">
        <v>0.04</v>
      </c>
      <c r="BK295" s="27">
        <v>1.89</v>
      </c>
      <c r="BL295" s="27">
        <v>0.01</v>
      </c>
      <c r="BM295" s="27">
        <v>0.5</v>
      </c>
      <c r="BN295" s="27">
        <v>0.02</v>
      </c>
      <c r="BO295" s="27">
        <v>0</v>
      </c>
      <c r="BP295" s="27">
        <v>0</v>
      </c>
      <c r="BQ295" s="27">
        <v>0</v>
      </c>
      <c r="BR295" s="27">
        <v>0.2</v>
      </c>
      <c r="BS295" s="27">
        <v>1.65</v>
      </c>
      <c r="BT295" s="27">
        <v>0</v>
      </c>
      <c r="BU295" s="27">
        <v>0</v>
      </c>
      <c r="BV295" s="27">
        <v>0.44</v>
      </c>
      <c r="BW295" s="27">
        <v>0.04</v>
      </c>
      <c r="BX295" s="27">
        <v>0</v>
      </c>
      <c r="BY295" s="27">
        <v>0</v>
      </c>
      <c r="BZ295" s="27">
        <v>0</v>
      </c>
      <c r="CA295" s="27">
        <v>0</v>
      </c>
      <c r="CB295" s="27">
        <v>1030.5899999999999</v>
      </c>
      <c r="CC295" s="14"/>
      <c r="CD295" s="14"/>
      <c r="CE295" s="27">
        <v>374.4</v>
      </c>
      <c r="CG295" s="27">
        <v>6.41</v>
      </c>
      <c r="CH295" s="27">
        <v>6.41</v>
      </c>
      <c r="CI295" s="27">
        <v>6.41</v>
      </c>
      <c r="CJ295" s="27">
        <v>2418</v>
      </c>
      <c r="CK295" s="27">
        <v>1599</v>
      </c>
      <c r="CL295" s="27">
        <v>2008.5</v>
      </c>
      <c r="CM295" s="27">
        <v>68.36</v>
      </c>
      <c r="CN295" s="27">
        <v>68.36</v>
      </c>
      <c r="CO295" s="27">
        <v>68.36</v>
      </c>
      <c r="CP295" s="27">
        <v>37.74</v>
      </c>
      <c r="CQ295" s="27">
        <v>0.78</v>
      </c>
    </row>
    <row r="296" spans="1:95" x14ac:dyDescent="0.25">
      <c r="A296" s="29"/>
      <c r="B296" s="8" t="s">
        <v>118</v>
      </c>
      <c r="D296" s="10">
        <v>13</v>
      </c>
      <c r="F296" s="10">
        <v>26</v>
      </c>
      <c r="H296" s="10">
        <v>61</v>
      </c>
    </row>
    <row r="297" spans="1:95" x14ac:dyDescent="0.25">
      <c r="A297" s="29"/>
      <c r="V297" s="10" t="e">
        <f>V295-#REF!</f>
        <v>#REF!</v>
      </c>
      <c r="W297" s="10" t="e">
        <f>W295-#REF!</f>
        <v>#REF!</v>
      </c>
      <c r="X297" s="10" t="e">
        <f>X295-#REF!</f>
        <v>#REF!</v>
      </c>
      <c r="Y297" s="10" t="e">
        <f>Y295-#REF!</f>
        <v>#REF!</v>
      </c>
      <c r="Z297" s="10" t="e">
        <f>Z295-#REF!</f>
        <v>#REF!</v>
      </c>
      <c r="AA297" s="10" t="e">
        <f>AA295-#REF!</f>
        <v>#REF!</v>
      </c>
      <c r="AB297" s="10" t="e">
        <f>AB295-#REF!</f>
        <v>#REF!</v>
      </c>
      <c r="AC297" s="10" t="e">
        <f>AC295-#REF!</f>
        <v>#REF!</v>
      </c>
      <c r="AD297" s="10" t="e">
        <f>AD295-#REF!</f>
        <v>#REF!</v>
      </c>
      <c r="AE297" s="10" t="e">
        <f>AE295-#REF!</f>
        <v>#REF!</v>
      </c>
      <c r="AF297" s="10" t="e">
        <f>AF295-#REF!</f>
        <v>#REF!</v>
      </c>
      <c r="AI297" s="10" t="e">
        <f>AI295-#REF!</f>
        <v>#REF!</v>
      </c>
      <c r="CI297" s="1" t="e">
        <f>CI295-#REF!</f>
        <v>#REF!</v>
      </c>
      <c r="CL297" s="1" t="e">
        <f>CL295-#REF!</f>
        <v>#REF!</v>
      </c>
      <c r="CO297" s="1" t="e">
        <f>CO295-#REF!</f>
        <v>#REF!</v>
      </c>
    </row>
    <row r="298" spans="1:95" s="27" customFormat="1" x14ac:dyDescent="0.25">
      <c r="A298" s="32"/>
      <c r="B298" s="25" t="s">
        <v>185</v>
      </c>
      <c r="C298" s="26"/>
      <c r="D298" s="26">
        <f>$D$33+$D$61+$D$90+$D$120+$D$150+$D$179+$D$208+$D$238+$D$267+$D$295</f>
        <v>417.37</v>
      </c>
      <c r="E298" s="26">
        <f>$E$33+$E$61+$E$90+$E$120+$E$150+$E$179+$E$208+$E$238+$E$267+$E$295</f>
        <v>210.32999999999998</v>
      </c>
      <c r="F298" s="26">
        <f>$F$33+$F$61+$F$90+$F$120+$F$150+$F$179+$F$208+$F$238+$F$267+$F$295</f>
        <v>423.02</v>
      </c>
      <c r="G298" s="26">
        <f>$G$33+$G$61+$G$90+$G$120+$G$150+$G$179+$G$208+$G$238+$G$267+$G$295</f>
        <v>5.1399999999999988</v>
      </c>
      <c r="H298" s="26">
        <f>$H$33+$H$61+$H$90+$H$120+$H$150+$H$179+$H$208+$H$238+$H$267+$H$295</f>
        <v>1981.83</v>
      </c>
      <c r="I298" s="26">
        <f>$I$33+$I$61+$I$90+$I$120+$I$150+$I$179+$I$208+$I$238+$I$267+$I$295</f>
        <v>13160.890000000001</v>
      </c>
      <c r="J298" s="26">
        <f>$J$33+$J$61+$J$90+$J$120+$J$150+$J$179+$J$208+$J$238+$J$267+$J$295</f>
        <v>194.62</v>
      </c>
      <c r="K298" s="26">
        <f>$K$33+$K$61+$K$90+$K$120+$K$150+$K$179+$K$208+$K$238+$K$267+$K$295</f>
        <v>36.840000000000003</v>
      </c>
      <c r="L298" s="26">
        <f>$L$33+$L$61+$L$90+$L$120+$L$150+$L$179+$L$208+$L$238+$L$267+$L$295</f>
        <v>182.15999999999997</v>
      </c>
      <c r="M298" s="26">
        <f>$M$33+$M$61+$M$90+$M$120+$M$150+$M$179+$M$208+$M$238+$M$267+$M$295</f>
        <v>0</v>
      </c>
      <c r="N298" s="26">
        <f>$N$33+$N$61+$N$90+$N$120+$N$150+$N$179+$N$208+$N$238+$N$267+$N$295</f>
        <v>768.18000000000006</v>
      </c>
      <c r="O298" s="26">
        <f>$O$33+$O$61+$O$90+$O$120+$O$150+$O$179+$O$208+$O$238+$O$267+$O$295</f>
        <v>1072.6500000000001</v>
      </c>
      <c r="P298" s="26">
        <f>$P$33+$P$61+$P$90+$P$120+$P$150+$P$179+$P$208+$P$238+$P$267+$P$295</f>
        <v>141.01999999999998</v>
      </c>
      <c r="Q298" s="26">
        <f>$Q$33+$Q$61+$Q$90+$Q$120+$Q$150+$Q$179+$Q$208+$Q$238+$Q$267+$Q$295</f>
        <v>0</v>
      </c>
      <c r="R298" s="26">
        <f>$R$33+$R$61+$R$90+$R$120+$R$150+$R$179+$R$208+$R$238+$R$267+$R$295</f>
        <v>0</v>
      </c>
      <c r="S298" s="26">
        <f>$S$33+$S$61+$S$90+$S$120+$S$150+$S$179+$S$208+$S$238+$S$267+$S$295</f>
        <v>28.479999999999997</v>
      </c>
      <c r="T298" s="26">
        <f>$T$33+$T$61+$T$90+$T$120+$T$150+$T$179+$T$208+$T$238+$T$267+$T$295</f>
        <v>103.28000000000003</v>
      </c>
      <c r="U298" s="26">
        <f>$U$33+$U$61+$U$90+$U$120+$U$150+$U$179+$U$208+$U$238+$U$267+$U$295</f>
        <v>10439.64</v>
      </c>
      <c r="V298" s="26">
        <f>$V$33+$V$61+$V$90+$V$120+$V$150+$V$179+$V$208+$V$238+$V$267+$V$295</f>
        <v>17175.219999999998</v>
      </c>
      <c r="W298" s="26">
        <f>$W$33+$W$61+$W$90+$W$120+$W$150+$W$179+$W$208+$W$238+$W$267+$W$295</f>
        <v>4257.0199999999995</v>
      </c>
      <c r="X298" s="26">
        <f>$X$33+$X$61+$X$90+$X$120+$X$150+$X$179+$X$208+$X$238+$X$267+$X$295</f>
        <v>1818.89</v>
      </c>
      <c r="Y298" s="26">
        <f>$Y$33+$Y$61+$Y$90+$Y$120+$Y$150+$Y$179+$Y$208+$Y$238+$Y$267+$Y$295</f>
        <v>6692.31</v>
      </c>
      <c r="Z298" s="26">
        <f>$Z$33+$Z$61+$Z$90+$Z$120+$Z$150+$Z$179+$Z$208+$Z$238+$Z$267+$Z$295</f>
        <v>97.919999999999987</v>
      </c>
      <c r="AA298" s="26">
        <f>$AA$33+$AA$61+$AA$90+$AA$120+$AA$150+$AA$179+$AA$208+$AA$238+$AA$267+$AA$295</f>
        <v>1738.9</v>
      </c>
      <c r="AB298" s="26">
        <f>$AB$33+$AB$61+$AB$90+$AB$120+$AB$150+$AB$179+$AB$208+$AB$238+$AB$267+$AB$295</f>
        <v>15061.29</v>
      </c>
      <c r="AC298" s="26">
        <f>$AC$33+$AC$61+$AC$90+$AC$120+$AC$150+$AC$179+$AC$208+$AC$238+$AC$267+$AC$295</f>
        <v>4997.9299999999994</v>
      </c>
      <c r="AD298" s="26">
        <f>$AD$33+$AD$61+$AD$90+$AD$120+$AD$150+$AD$179+$AD$208+$AD$238+$AD$267+$AD$295</f>
        <v>58.710000000000008</v>
      </c>
      <c r="AE298" s="26">
        <f>$AE$33+$AE$61+$AE$90+$AE$120+$AE$150+$AE$179+$AE$208+$AE$238+$AE$267+$AE$295</f>
        <v>5.76</v>
      </c>
      <c r="AF298" s="26">
        <f>$AF$33+$AF$61+$AF$90+$AF$120+$AF$150+$AF$179+$AF$208+$AF$238+$AF$267+$AF$295</f>
        <v>7.52</v>
      </c>
      <c r="AG298" s="26">
        <f>$AG$33+$AG$61+$AG$90+$AG$120+$AG$150+$AG$179+$AG$208+$AG$238+$AG$267+$AG$295</f>
        <v>71.91</v>
      </c>
      <c r="AH298" s="26">
        <f>$AH$33+$AH$61+$AH$90+$AH$120+$AH$150+$AH$179+$AH$208+$AH$238+$AH$267+$AH$295</f>
        <v>155.49</v>
      </c>
      <c r="AI298" s="26">
        <f>$AI$33+$AI$61+$AI$90+$AI$120+$AI$150+$AI$179+$AI$208+$AI$238+$AI$267+$AI$295</f>
        <v>497.07999999999993</v>
      </c>
      <c r="AJ298" s="27">
        <f>$AJ$33+$AJ$61+$AJ$90+$AJ$120+$AJ$150+$AJ$179+$AJ$208+$AJ$238+$AJ$267+$AJ$295</f>
        <v>0.8</v>
      </c>
      <c r="AK298" s="27">
        <f>$AK$33+$AK$61+$AK$90+$AK$120+$AK$150+$AK$179+$AK$208+$AK$238+$AK$267+$AK$295</f>
        <v>10586.670000000002</v>
      </c>
      <c r="AL298" s="27">
        <f>$AL$33+$AL$61+$AL$90+$AL$120+$AL$150+$AL$179+$AL$208+$AL$238+$AL$267+$AL$295</f>
        <v>8891.5500000000011</v>
      </c>
      <c r="AM298" s="27">
        <f>$AM$33+$AM$61+$AM$90+$AM$120+$AM$150+$AM$179+$AM$208+$AM$238+$AM$267+$AM$295</f>
        <v>15878.830000000002</v>
      </c>
      <c r="AN298" s="27">
        <f>$AN$33+$AN$61+$AN$90+$AN$120+$AN$150+$AN$179+$AN$208+$AN$238+$AN$267+$AN$295</f>
        <v>11850.699999999999</v>
      </c>
      <c r="AO298" s="27">
        <f>$AO$33+$AO$61+$AO$90+$AO$120+$AO$150+$AO$179+$AO$208+$AO$238+$AO$267+$AO$295</f>
        <v>4199.1299999999992</v>
      </c>
      <c r="AP298" s="27">
        <f>$AP$33+$AP$61+$AP$90+$AP$120+$AP$150+$AP$179+$AP$208+$AP$238+$AP$267+$AP$295</f>
        <v>7634.8899999999994</v>
      </c>
      <c r="AQ298" s="27">
        <f>$AQ$33+$AQ$61+$AQ$90+$AQ$120+$AQ$150+$AQ$179+$AQ$208+$AQ$238+$AQ$267+$AQ$295</f>
        <v>2814.64</v>
      </c>
      <c r="AR298" s="27">
        <f>$AR$33+$AR$61+$AR$90+$AR$120+$AR$150+$AR$179+$AR$208+$AR$238+$AR$267+$AR$295</f>
        <v>9730.0099999999984</v>
      </c>
      <c r="AS298" s="27">
        <f>$AS$33+$AS$61+$AS$90+$AS$120+$AS$150+$AS$179+$AS$208+$AS$238+$AS$267+$AS$295</f>
        <v>8609.760000000002</v>
      </c>
      <c r="AT298" s="27">
        <f>$AT$33+$AT$61+$AT$90+$AT$120+$AT$150+$AT$179+$AT$208+$AT$238+$AT$267+$AT$295</f>
        <v>10393.920000000002</v>
      </c>
      <c r="AU298" s="27">
        <f>$AU$33+$AU$61+$AU$90+$AU$120+$AU$150+$AU$179+$AU$208+$AU$238+$AU$267+$AU$295</f>
        <v>14719.93</v>
      </c>
      <c r="AV298" s="27">
        <f>$AV$33+$AV$61+$AV$90+$AV$120+$AV$150+$AV$179+$AV$208+$AV$238+$AV$267+$AV$295</f>
        <v>5163.0300000000007</v>
      </c>
      <c r="AW298" s="27">
        <f>$AW$33+$AW$61+$AW$90+$AW$120+$AW$150+$AW$179+$AW$208+$AW$238+$AW$267+$AW$295</f>
        <v>7394.5599999999986</v>
      </c>
      <c r="AX298" s="27">
        <f>$AX$33+$AX$61+$AX$90+$AX$120+$AX$150+$AX$179+$AX$208+$AX$238+$AX$267+$AX$295</f>
        <v>39436.390000000007</v>
      </c>
      <c r="AY298" s="27">
        <f>$AY$33+$AY$61+$AY$90+$AY$120+$AY$150+$AY$179+$AY$208+$AY$238+$AY$267+$AY$295</f>
        <v>564.58999999999992</v>
      </c>
      <c r="AZ298" s="27">
        <f>$AZ$33+$AZ$61+$AZ$90+$AZ$120+$AZ$150+$AZ$179+$AZ$208+$AZ$238+$AZ$267+$AZ$295</f>
        <v>12405.310000000001</v>
      </c>
      <c r="BA298" s="27">
        <f>$BA$33+$BA$61+$BA$90+$BA$120+$BA$150+$BA$179+$BA$208+$BA$238+$BA$267+$BA$295</f>
        <v>9290.7000000000007</v>
      </c>
      <c r="BB298" s="27">
        <f>$BB$33+$BB$61+$BB$90+$BB$120+$BB$150+$BB$179+$BB$208+$BB$238+$BB$267+$BB$295</f>
        <v>6812.18</v>
      </c>
      <c r="BC298" s="27">
        <f>$BC$33+$BC$61+$BC$90+$BC$120+$BC$150+$BC$179+$BC$208+$BC$238+$BC$267+$BC$295</f>
        <v>3132.5699999999993</v>
      </c>
      <c r="BD298" s="27">
        <f>$BD$33+$BD$61+$BD$90+$BD$120+$BD$150+$BD$179+$BD$208+$BD$238+$BD$267+$BD$295</f>
        <v>6.8199999999999994</v>
      </c>
      <c r="BE298" s="27">
        <f>$BE$33+$BE$61+$BE$90+$BE$120+$BE$150+$BE$179+$BE$208+$BE$238+$BE$267+$BE$295</f>
        <v>1.8499999999999999</v>
      </c>
      <c r="BF298" s="27">
        <f>$BF$33+$BF$61+$BF$90+$BF$120+$BF$150+$BF$179+$BF$208+$BF$238+$BF$267+$BF$295</f>
        <v>1.6400000000000001</v>
      </c>
      <c r="BG298" s="27">
        <f>$BG$33+$BG$61+$BG$90+$BG$120+$BG$150+$BG$179+$BG$208+$BG$238+$BG$267+$BG$295</f>
        <v>4.16</v>
      </c>
      <c r="BH298" s="27">
        <f>$BH$33+$BH$61+$BH$90+$BH$120+$BH$150+$BH$179+$BH$208+$BH$238+$BH$267+$BH$295</f>
        <v>5.17</v>
      </c>
      <c r="BI298" s="27">
        <f>$BI$33+$BI$61+$BI$90+$BI$120+$BI$150+$BI$179+$BI$208+$BI$238+$BI$267+$BI$295</f>
        <v>17.39</v>
      </c>
      <c r="BJ298" s="27">
        <f>$BJ$33+$BJ$61+$BJ$90+$BJ$120+$BJ$150+$BJ$179+$BJ$208+$BJ$238+$BJ$267+$BJ$295</f>
        <v>0.39</v>
      </c>
      <c r="BK298" s="27">
        <f>$BK$33+$BK$61+$BK$90+$BK$120+$BK$150+$BK$179+$BK$208+$BK$238+$BK$267+$BK$295</f>
        <v>52.99</v>
      </c>
      <c r="BL298" s="27">
        <f>$BL$33+$BL$61+$BL$90+$BL$120+$BL$150+$BL$179+$BL$208+$BL$238+$BL$267+$BL$295</f>
        <v>0.17</v>
      </c>
      <c r="BM298" s="27">
        <f>$BM$33+$BM$61+$BM$90+$BM$120+$BM$150+$BM$179+$BM$208+$BM$238+$BM$267+$BM$295</f>
        <v>17.14</v>
      </c>
      <c r="BN298" s="27">
        <f>$BN$33+$BN$61+$BN$90+$BN$120+$BN$150+$BN$179+$BN$208+$BN$238+$BN$267+$BN$295</f>
        <v>0.5</v>
      </c>
      <c r="BO298" s="27">
        <f>$BO$33+$BO$61+$BO$90+$BO$120+$BO$150+$BO$179+$BO$208+$BO$238+$BO$267+$BO$295</f>
        <v>0.29000000000000004</v>
      </c>
      <c r="BP298" s="27">
        <f>$BP$33+$BP$61+$BP$90+$BP$120+$BP$150+$BP$179+$BP$208+$BP$238+$BP$267+$BP$295</f>
        <v>0</v>
      </c>
      <c r="BQ298" s="27">
        <f>$BQ$33+$BQ$61+$BQ$90+$BQ$120+$BQ$150+$BQ$179+$BQ$208+$BQ$238+$BQ$267+$BQ$295</f>
        <v>0.15000000000000002</v>
      </c>
      <c r="BR298" s="27">
        <f>$BR$33+$BR$61+$BR$90+$BR$120+$BR$150+$BR$179+$BR$208+$BR$238+$BR$267+$BR$295</f>
        <v>5.67</v>
      </c>
      <c r="BS298" s="27">
        <f>$BS$33+$BS$61+$BS$90+$BS$120+$BS$150+$BS$179+$BS$208+$BS$238+$BS$267+$BS$295</f>
        <v>58.78</v>
      </c>
      <c r="BT298" s="27">
        <f>$BT$33+$BT$61+$BT$90+$BT$120+$BT$150+$BT$179+$BT$208+$BT$238+$BT$267+$BT$295</f>
        <v>0.08</v>
      </c>
      <c r="BU298" s="27">
        <f>$BU$33+$BU$61+$BU$90+$BU$120+$BU$150+$BU$179+$BU$208+$BU$238+$BU$267+$BU$295</f>
        <v>0</v>
      </c>
      <c r="BV298" s="27">
        <f>$BV$33+$BV$61+$BV$90+$BV$120+$BV$150+$BV$179+$BV$208+$BV$238+$BV$267+$BV$295</f>
        <v>36.33</v>
      </c>
      <c r="BW298" s="27">
        <f>$BW$33+$BW$61+$BW$90+$BW$120+$BW$150+$BW$179+$BW$208+$BW$238+$BW$267+$BW$295</f>
        <v>0.75</v>
      </c>
      <c r="BX298" s="27">
        <f>$BX$33+$BX$61+$BX$90+$BX$120+$BX$150+$BX$179+$BX$208+$BX$238+$BX$267+$BX$295</f>
        <v>0.49000000000000005</v>
      </c>
      <c r="BY298" s="27">
        <f>$BY$33+$BY$61+$BY$90+$BY$120+$BY$150+$BY$179+$BY$208+$BY$238+$BY$267+$BY$295</f>
        <v>0</v>
      </c>
      <c r="BZ298" s="27">
        <f>$BZ$33+$BZ$61+$BZ$90+$BZ$120+$BZ$150+$BZ$179+$BZ$208+$BZ$238+$BZ$267+$BZ$295</f>
        <v>0</v>
      </c>
      <c r="CA298" s="27">
        <f>$CA$33+$CA$61+$CA$90+$CA$120+$CA$150+$CA$179+$CA$208+$CA$238+$CA$267+$CA$295</f>
        <v>0</v>
      </c>
      <c r="CB298" s="27">
        <f>$CB$33+$CB$61+$CB$90+$CB$120+$CB$150+$CB$179+$CB$208+$CB$238+$CB$267+$CB$295</f>
        <v>11951.070000000002</v>
      </c>
      <c r="CC298" s="14"/>
      <c r="CD298" s="14"/>
      <c r="CE298" s="27">
        <f>$CE$33+$CE$61+$CE$90+$CE$120+$CE$150+$CE$179+$CE$208+$CE$238+$CE$267+$CE$295</f>
        <v>4249.1099999999997</v>
      </c>
      <c r="CG298" s="27">
        <f>$CG$33+$CG$61+$CG$90+$CG$120+$CG$150+$CG$179+$CG$208+$CG$238+$CG$267+$CG$295</f>
        <v>100.42999999999999</v>
      </c>
      <c r="CH298" s="27">
        <f>$CH$33+$CH$61+$CH$90+$CH$120+$CH$150+$CH$179+$CH$208+$CH$238+$CH$267+$CH$295</f>
        <v>83.089999999999989</v>
      </c>
      <c r="CI298" s="27">
        <f>$CI$33+$CI$61+$CI$90+$CI$120+$CI$150+$CI$179+$CI$208+$CI$238+$CI$267+$CI$295</f>
        <v>91.759999999999991</v>
      </c>
      <c r="CJ298" s="27">
        <f>$CJ$33+$CJ$61+$CJ$90+$CJ$120+$CJ$150+$CJ$179+$CJ$208+$CJ$238+$CJ$267+$CJ$295</f>
        <v>17983.489999999998</v>
      </c>
      <c r="CK298" s="27">
        <f>$CK$33+$CK$61+$CK$90+$CK$120+$CK$150+$CK$179+$CK$208+$CK$238+$CK$267+$CK$295</f>
        <v>10554.86</v>
      </c>
      <c r="CL298" s="27">
        <f>$CL$33+$CL$61+$CL$90+$CL$120+$CL$150+$CL$179+$CL$208+$CL$238+$CL$267+$CL$295</f>
        <v>14269.190000000002</v>
      </c>
      <c r="CM298" s="27">
        <f>$CM$33+$CM$61+$CM$90+$CM$120+$CM$150+$CM$179+$CM$208+$CM$238+$CM$267+$CM$295</f>
        <v>408.67</v>
      </c>
      <c r="CN298" s="27">
        <f>$CN$33+$CN$61+$CN$90+$CN$120+$CN$150+$CN$179+$CN$208+$CN$238+$CN$267+$CN$295</f>
        <v>351.39</v>
      </c>
      <c r="CO298" s="27">
        <f>$CO$33+$CO$61+$CO$90+$CO$120+$CO$150+$CO$179+$CO$208+$CO$238+$CO$267+$CO$295</f>
        <v>380.01</v>
      </c>
      <c r="CP298" s="27">
        <f>$CP$33+$CP$61+$CP$90+$CP$120+$CP$150+$CP$179+$CP$208+$CP$238+$CP$267+$CP$295</f>
        <v>371.44000000000005</v>
      </c>
      <c r="CQ298" s="27">
        <f>$CQ$33+$CQ$61+$CQ$90+$CQ$120+$CQ$150+$CQ$179+$CQ$208+$CQ$238+$CQ$267+$CQ$295</f>
        <v>22.020000000000003</v>
      </c>
    </row>
    <row r="299" spans="1:95" x14ac:dyDescent="0.25">
      <c r="A299" s="29"/>
      <c r="B299" s="8" t="s">
        <v>118</v>
      </c>
      <c r="D299" s="10">
        <f>$D$298* 4 /$I$298 * 100</f>
        <v>12.685160350097902</v>
      </c>
      <c r="F299" s="10">
        <f>$F$298* 9 /$I$298 * 100</f>
        <v>28.927982833987663</v>
      </c>
      <c r="H299" s="10">
        <f>($N$298* 3.8 +$O$298* 4.1 +$P$298* 2 ) /$I$298 * 100</f>
        <v>57.739172654736869</v>
      </c>
    </row>
    <row r="302" spans="1:95" x14ac:dyDescent="0.25">
      <c r="A302" s="29"/>
    </row>
    <row r="303" spans="1:95" x14ac:dyDescent="0.25">
      <c r="A303" s="29"/>
    </row>
    <row r="304" spans="1:95" x14ac:dyDescent="0.25">
      <c r="A304" s="29"/>
    </row>
    <row r="305" spans="1:1" x14ac:dyDescent="0.25">
      <c r="A305" s="29"/>
    </row>
    <row r="306" spans="1:1" x14ac:dyDescent="0.25">
      <c r="A306" s="29"/>
    </row>
    <row r="307" spans="1:1" x14ac:dyDescent="0.25">
      <c r="A307" s="29"/>
    </row>
    <row r="308" spans="1:1" x14ac:dyDescent="0.25">
      <c r="A308" s="29"/>
    </row>
    <row r="309" spans="1:1" x14ac:dyDescent="0.25">
      <c r="A309" s="29"/>
    </row>
    <row r="310" spans="1:1" x14ac:dyDescent="0.25">
      <c r="A310" s="29"/>
    </row>
    <row r="311" spans="1:1" x14ac:dyDescent="0.25">
      <c r="A311" s="29"/>
    </row>
    <row r="312" spans="1:1" x14ac:dyDescent="0.25">
      <c r="A312" s="29"/>
    </row>
    <row r="313" spans="1:1" x14ac:dyDescent="0.25">
      <c r="A313" s="29"/>
    </row>
  </sheetData>
  <mergeCells count="244">
    <mergeCell ref="D1:I1"/>
    <mergeCell ref="D8:E9"/>
    <mergeCell ref="F8:G9"/>
    <mergeCell ref="CP8:CP9"/>
    <mergeCell ref="CQ8:CQ9"/>
    <mergeCell ref="A2:CD2"/>
    <mergeCell ref="A6:C6"/>
    <mergeCell ref="W8:Z8"/>
    <mergeCell ref="H8:H9"/>
    <mergeCell ref="I8:I9"/>
    <mergeCell ref="A8:A9"/>
    <mergeCell ref="B8:B9"/>
    <mergeCell ref="CH8:CH9"/>
    <mergeCell ref="CI8:CI9"/>
    <mergeCell ref="C8:C9"/>
    <mergeCell ref="CD8:CD9"/>
    <mergeCell ref="CC8:CC9"/>
    <mergeCell ref="CE8:CE9"/>
    <mergeCell ref="D6:CD6"/>
    <mergeCell ref="CF8:CF9"/>
    <mergeCell ref="CO8:CO9"/>
    <mergeCell ref="CJ8:CJ9"/>
    <mergeCell ref="CK8:CK9"/>
    <mergeCell ref="CL8:CL9"/>
    <mergeCell ref="I37:I38"/>
    <mergeCell ref="W37:Z37"/>
    <mergeCell ref="AI37:AI38"/>
    <mergeCell ref="CC37:CC38"/>
    <mergeCell ref="CD37:CD38"/>
    <mergeCell ref="CE37:CE38"/>
    <mergeCell ref="CO37:CO38"/>
    <mergeCell ref="CM8:CM9"/>
    <mergeCell ref="CN8:CN9"/>
    <mergeCell ref="AI8:AI9"/>
    <mergeCell ref="CG8:CG9"/>
    <mergeCell ref="A37:A38"/>
    <mergeCell ref="B37:B38"/>
    <mergeCell ref="C37:C38"/>
    <mergeCell ref="D37:E38"/>
    <mergeCell ref="F37:G38"/>
    <mergeCell ref="H37:H38"/>
    <mergeCell ref="CL37:CL38"/>
    <mergeCell ref="CM37:CM38"/>
    <mergeCell ref="CN37:CN38"/>
    <mergeCell ref="CP37:CP38"/>
    <mergeCell ref="CQ37:CQ38"/>
    <mergeCell ref="CF37:CF38"/>
    <mergeCell ref="CG37:CG38"/>
    <mergeCell ref="CH37:CH38"/>
    <mergeCell ref="CI37:CI38"/>
    <mergeCell ref="CJ37:CJ38"/>
    <mergeCell ref="CK37:CK38"/>
    <mergeCell ref="I65:I66"/>
    <mergeCell ref="W65:Z65"/>
    <mergeCell ref="AI65:AI66"/>
    <mergeCell ref="CC65:CC66"/>
    <mergeCell ref="CD65:CD66"/>
    <mergeCell ref="CE65:CE66"/>
    <mergeCell ref="CO65:CO66"/>
    <mergeCell ref="CP65:CP66"/>
    <mergeCell ref="CQ65:CQ66"/>
    <mergeCell ref="A65:A66"/>
    <mergeCell ref="B65:B66"/>
    <mergeCell ref="C65:C66"/>
    <mergeCell ref="D65:E66"/>
    <mergeCell ref="F65:G66"/>
    <mergeCell ref="H65:H66"/>
    <mergeCell ref="CL65:CL66"/>
    <mergeCell ref="CM65:CM66"/>
    <mergeCell ref="CN65:CN66"/>
    <mergeCell ref="CF65:CF66"/>
    <mergeCell ref="CG65:CG66"/>
    <mergeCell ref="CH65:CH66"/>
    <mergeCell ref="CI65:CI66"/>
    <mergeCell ref="CJ65:CJ66"/>
    <mergeCell ref="CK65:CK66"/>
    <mergeCell ref="I94:I95"/>
    <mergeCell ref="W94:Z94"/>
    <mergeCell ref="AI94:AI95"/>
    <mergeCell ref="CC94:CC95"/>
    <mergeCell ref="CD94:CD95"/>
    <mergeCell ref="CE94:CE95"/>
    <mergeCell ref="A94:A95"/>
    <mergeCell ref="B94:B95"/>
    <mergeCell ref="C94:C95"/>
    <mergeCell ref="D94:E95"/>
    <mergeCell ref="F94:G95"/>
    <mergeCell ref="H94:H95"/>
    <mergeCell ref="CL94:CL95"/>
    <mergeCell ref="CM94:CM95"/>
    <mergeCell ref="CN94:CN95"/>
    <mergeCell ref="CO94:CO95"/>
    <mergeCell ref="CP94:CP95"/>
    <mergeCell ref="CQ94:CQ95"/>
    <mergeCell ref="CF94:CF95"/>
    <mergeCell ref="CG94:CG95"/>
    <mergeCell ref="CH94:CH95"/>
    <mergeCell ref="CI94:CI95"/>
    <mergeCell ref="CJ94:CJ95"/>
    <mergeCell ref="CK94:CK95"/>
    <mergeCell ref="I124:I125"/>
    <mergeCell ref="W124:Z124"/>
    <mergeCell ref="AI124:AI125"/>
    <mergeCell ref="CC124:CC125"/>
    <mergeCell ref="CD124:CD125"/>
    <mergeCell ref="CE124:CE125"/>
    <mergeCell ref="A124:A125"/>
    <mergeCell ref="B124:B125"/>
    <mergeCell ref="C124:C125"/>
    <mergeCell ref="D124:E125"/>
    <mergeCell ref="F124:G125"/>
    <mergeCell ref="H124:H125"/>
    <mergeCell ref="CL124:CL125"/>
    <mergeCell ref="CM124:CM125"/>
    <mergeCell ref="CN124:CN125"/>
    <mergeCell ref="CO124:CO125"/>
    <mergeCell ref="CP124:CP125"/>
    <mergeCell ref="CQ124:CQ125"/>
    <mergeCell ref="CF124:CF125"/>
    <mergeCell ref="CG124:CG125"/>
    <mergeCell ref="CH124:CH125"/>
    <mergeCell ref="CI124:CI125"/>
    <mergeCell ref="CJ124:CJ125"/>
    <mergeCell ref="CK124:CK125"/>
    <mergeCell ref="I154:I155"/>
    <mergeCell ref="W154:Z154"/>
    <mergeCell ref="AI154:AI155"/>
    <mergeCell ref="CC154:CC155"/>
    <mergeCell ref="CD154:CD155"/>
    <mergeCell ref="CE154:CE155"/>
    <mergeCell ref="A154:A155"/>
    <mergeCell ref="B154:B155"/>
    <mergeCell ref="C154:C155"/>
    <mergeCell ref="D154:E155"/>
    <mergeCell ref="F154:G155"/>
    <mergeCell ref="H154:H155"/>
    <mergeCell ref="CL154:CL155"/>
    <mergeCell ref="CM154:CM155"/>
    <mergeCell ref="CN154:CN155"/>
    <mergeCell ref="CO154:CO155"/>
    <mergeCell ref="CP154:CP155"/>
    <mergeCell ref="CQ154:CQ155"/>
    <mergeCell ref="CF154:CF155"/>
    <mergeCell ref="CG154:CG155"/>
    <mergeCell ref="CH154:CH155"/>
    <mergeCell ref="CI154:CI155"/>
    <mergeCell ref="CJ154:CJ155"/>
    <mergeCell ref="CK154:CK155"/>
    <mergeCell ref="I183:I184"/>
    <mergeCell ref="W183:Z183"/>
    <mergeCell ref="AI183:AI184"/>
    <mergeCell ref="CC183:CC184"/>
    <mergeCell ref="CD183:CD184"/>
    <mergeCell ref="CE183:CE184"/>
    <mergeCell ref="A183:A184"/>
    <mergeCell ref="B183:B184"/>
    <mergeCell ref="C183:C184"/>
    <mergeCell ref="D183:E184"/>
    <mergeCell ref="F183:G184"/>
    <mergeCell ref="H183:H184"/>
    <mergeCell ref="CL183:CL184"/>
    <mergeCell ref="CM183:CM184"/>
    <mergeCell ref="CN183:CN184"/>
    <mergeCell ref="CO183:CO184"/>
    <mergeCell ref="CP183:CP184"/>
    <mergeCell ref="CQ183:CQ184"/>
    <mergeCell ref="CF183:CF184"/>
    <mergeCell ref="CG183:CG184"/>
    <mergeCell ref="CH183:CH184"/>
    <mergeCell ref="CI183:CI184"/>
    <mergeCell ref="CJ183:CJ184"/>
    <mergeCell ref="CK183:CK184"/>
    <mergeCell ref="I212:I213"/>
    <mergeCell ref="W212:Z212"/>
    <mergeCell ref="AI212:AI213"/>
    <mergeCell ref="CC212:CC213"/>
    <mergeCell ref="CD212:CD213"/>
    <mergeCell ref="CE212:CE213"/>
    <mergeCell ref="A212:A213"/>
    <mergeCell ref="B212:B213"/>
    <mergeCell ref="C212:C213"/>
    <mergeCell ref="D212:E213"/>
    <mergeCell ref="F212:G213"/>
    <mergeCell ref="H212:H213"/>
    <mergeCell ref="CL212:CL213"/>
    <mergeCell ref="CM212:CM213"/>
    <mergeCell ref="CN212:CN213"/>
    <mergeCell ref="CO212:CO213"/>
    <mergeCell ref="CP212:CP213"/>
    <mergeCell ref="CQ212:CQ213"/>
    <mergeCell ref="CF212:CF213"/>
    <mergeCell ref="CG212:CG213"/>
    <mergeCell ref="CH212:CH213"/>
    <mergeCell ref="CI212:CI213"/>
    <mergeCell ref="CJ212:CJ213"/>
    <mergeCell ref="CK212:CK213"/>
    <mergeCell ref="I241:I242"/>
    <mergeCell ref="W241:Z241"/>
    <mergeCell ref="AI241:AI242"/>
    <mergeCell ref="CC241:CC242"/>
    <mergeCell ref="CD241:CD242"/>
    <mergeCell ref="CE241:CE242"/>
    <mergeCell ref="A241:A242"/>
    <mergeCell ref="B241:B242"/>
    <mergeCell ref="C241:C242"/>
    <mergeCell ref="D241:E242"/>
    <mergeCell ref="F241:G242"/>
    <mergeCell ref="H241:H242"/>
    <mergeCell ref="CL241:CL242"/>
    <mergeCell ref="CM241:CM242"/>
    <mergeCell ref="CN241:CN242"/>
    <mergeCell ref="CO241:CO242"/>
    <mergeCell ref="CP241:CP242"/>
    <mergeCell ref="CQ241:CQ242"/>
    <mergeCell ref="CF241:CF242"/>
    <mergeCell ref="CG241:CG242"/>
    <mergeCell ref="CH241:CH242"/>
    <mergeCell ref="CI241:CI242"/>
    <mergeCell ref="CJ241:CJ242"/>
    <mergeCell ref="CK241:CK242"/>
    <mergeCell ref="I271:I272"/>
    <mergeCell ref="W271:Z271"/>
    <mergeCell ref="AI271:AI272"/>
    <mergeCell ref="CC271:CC272"/>
    <mergeCell ref="CD271:CD272"/>
    <mergeCell ref="CE271:CE272"/>
    <mergeCell ref="A271:A272"/>
    <mergeCell ref="B271:B272"/>
    <mergeCell ref="C271:C272"/>
    <mergeCell ref="D271:E272"/>
    <mergeCell ref="F271:G272"/>
    <mergeCell ref="H271:H272"/>
    <mergeCell ref="CL271:CL272"/>
    <mergeCell ref="CM271:CM272"/>
    <mergeCell ref="CN271:CN272"/>
    <mergeCell ref="CO271:CO272"/>
    <mergeCell ref="CP271:CP272"/>
    <mergeCell ref="CQ271:CQ272"/>
    <mergeCell ref="CF271:CF272"/>
    <mergeCell ref="CG271:CG272"/>
    <mergeCell ref="CH271:CH272"/>
    <mergeCell ref="CI271:CI272"/>
    <mergeCell ref="CJ271:CJ272"/>
    <mergeCell ref="CK271:CK272"/>
  </mergeCells>
  <phoneticPr fontId="2" type="noConversion"/>
  <pageMargins left="0.59055118110236227" right="0.39370078740157483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75</v>
      </c>
      <c r="B1" s="12">
        <v>45292</v>
      </c>
    </row>
    <row r="2" spans="1:2" x14ac:dyDescent="0.2">
      <c r="A2" t="s">
        <v>76</v>
      </c>
      <c r="B2" s="12">
        <v>45356.431122685186</v>
      </c>
    </row>
    <row r="3" spans="1:2" x14ac:dyDescent="0.2">
      <c r="A3" t="s">
        <v>77</v>
      </c>
      <c r="B3" t="s">
        <v>97</v>
      </c>
    </row>
    <row r="4" spans="1:2" x14ac:dyDescent="0.2">
      <c r="A4" t="s">
        <v>78</v>
      </c>
      <c r="B4" t="s">
        <v>98</v>
      </c>
    </row>
    <row r="5" spans="1:2" x14ac:dyDescent="0.2">
      <c r="B5">
        <v>1</v>
      </c>
    </row>
    <row r="6" spans="1:2" x14ac:dyDescent="0.2">
      <c r="B6" s="28" t="s">
        <v>184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10.01.2024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admin</cp:lastModifiedBy>
  <cp:lastPrinted>2024-05-23T07:29:45Z</cp:lastPrinted>
  <dcterms:created xsi:type="dcterms:W3CDTF">2002-09-22T07:35:02Z</dcterms:created>
  <dcterms:modified xsi:type="dcterms:W3CDTF">2024-11-11T06:35:09Z</dcterms:modified>
</cp:coreProperties>
</file>